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gros.fajardo.TYTAL\Documents\Informacion Mily\Grupo MiFa\"/>
    </mc:Choice>
  </mc:AlternateContent>
  <xr:revisionPtr revIDLastSave="0" documentId="13_ncr:1_{352E3483-27E1-4D5C-815A-2FB0040BC681}" xr6:coauthVersionLast="43" xr6:coauthVersionMax="43" xr10:uidLastSave="{00000000-0000-0000-0000-000000000000}"/>
  <bookViews>
    <workbookView xWindow="-108" yWindow="-108" windowWidth="23256" windowHeight="12576" tabRatio="640" firstSheet="1" activeTab="5" xr2:uid="{00000000-000D-0000-FFFF-FFFF00000000}"/>
  </bookViews>
  <sheets>
    <sheet name="COTIZACION FINAL" sheetId="11" r:id="rId1"/>
    <sheet name="Diademas - Materiales" sheetId="2" r:id="rId2"/>
    <sheet name="Liston espanol " sheetId="5" r:id="rId3"/>
    <sheet name="Liston Doble Vista" sheetId="4" r:id="rId4"/>
    <sheet name="Organico-Grossgrain-Organza" sheetId="9" r:id="rId5"/>
    <sheet name="Rollos listones" sheetId="10" r:id="rId6"/>
    <sheet name="Rollos 3 y 10 mts" sheetId="14" r:id="rId7"/>
    <sheet name="Ligas" sheetId="13" r:id="rId8"/>
    <sheet name="Broches de figuras" sheetId="12" r:id="rId9"/>
    <sheet name="Mason Jar" sheetId="16" r:id="rId10"/>
    <sheet name="Huacales" sheetId="15" r:id="rId11"/>
  </sheets>
  <definedNames>
    <definedName name="_xlnm._FilterDatabase" localSheetId="1" hidden="1">'Diademas - Materiales'!$A$12:$O$95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4" i="10" l="1"/>
  <c r="N64" i="10"/>
  <c r="M64" i="10"/>
  <c r="L64" i="10"/>
  <c r="K64" i="10"/>
  <c r="E64" i="10"/>
  <c r="D64" i="10"/>
  <c r="C64" i="10"/>
  <c r="B64" i="10"/>
  <c r="F3" i="9"/>
  <c r="E3" i="4"/>
  <c r="H2" i="5"/>
  <c r="H4" i="5"/>
  <c r="A118" i="2" l="1"/>
  <c r="F118" i="2"/>
  <c r="C113" i="2"/>
  <c r="C112" i="2"/>
  <c r="C111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M13" i="2"/>
  <c r="L13" i="2"/>
  <c r="K13" i="2"/>
  <c r="J13" i="2"/>
  <c r="I13" i="2"/>
  <c r="H13" i="2"/>
  <c r="G13" i="2"/>
  <c r="F13" i="2"/>
  <c r="E13" i="2"/>
  <c r="D13" i="2"/>
  <c r="C13" i="2"/>
  <c r="B13" i="2"/>
  <c r="E330" i="5"/>
  <c r="D330" i="5"/>
  <c r="D2" i="16" l="1"/>
  <c r="C58" i="16"/>
  <c r="D3" i="16" s="1"/>
  <c r="E4" i="4" l="1"/>
  <c r="E2" i="4"/>
  <c r="F2" i="9" l="1"/>
  <c r="O330" i="5" l="1"/>
  <c r="N330" i="5"/>
  <c r="M330" i="5"/>
  <c r="L330" i="5"/>
  <c r="K330" i="5"/>
  <c r="J330" i="5"/>
  <c r="I330" i="5"/>
  <c r="H330" i="5"/>
  <c r="G330" i="5"/>
  <c r="F330" i="5"/>
  <c r="F17" i="11"/>
  <c r="B28" i="11"/>
  <c r="D2" i="15"/>
  <c r="C21" i="15"/>
  <c r="D3" i="15" s="1"/>
  <c r="F16" i="11" s="1"/>
  <c r="G136" i="2"/>
  <c r="B115" i="2"/>
  <c r="I59" i="14"/>
  <c r="H59" i="14"/>
  <c r="E15" i="14"/>
  <c r="D15" i="14"/>
  <c r="C15" i="14"/>
  <c r="B15" i="14"/>
  <c r="H4" i="14" s="1"/>
  <c r="G25" i="13"/>
  <c r="H114" i="2"/>
  <c r="B24" i="11"/>
  <c r="J28" i="13"/>
  <c r="J3" i="13"/>
  <c r="G47" i="13"/>
  <c r="O388" i="5"/>
  <c r="O373" i="5"/>
  <c r="N388" i="5"/>
  <c r="N373" i="5"/>
  <c r="M94" i="2"/>
  <c r="M95" i="2" s="1"/>
  <c r="L94" i="2"/>
  <c r="L95" i="2"/>
  <c r="K94" i="2"/>
  <c r="K95" i="2" s="1"/>
  <c r="J94" i="2"/>
  <c r="J95" i="2"/>
  <c r="I94" i="2"/>
  <c r="I95" i="2" s="1"/>
  <c r="H94" i="2"/>
  <c r="H95" i="2"/>
  <c r="G94" i="2"/>
  <c r="G95" i="2" s="1"/>
  <c r="F94" i="2"/>
  <c r="F95" i="2"/>
  <c r="E94" i="2"/>
  <c r="E95" i="2" s="1"/>
  <c r="D94" i="2"/>
  <c r="D95" i="2"/>
  <c r="C94" i="2"/>
  <c r="C95" i="2" s="1"/>
  <c r="B94" i="2"/>
  <c r="B95" i="2" s="1"/>
  <c r="B414" i="5"/>
  <c r="A414" i="5"/>
  <c r="F15" i="11"/>
  <c r="C56" i="13"/>
  <c r="C27" i="13"/>
  <c r="J4" i="13" s="1"/>
  <c r="F14" i="11" s="1"/>
  <c r="J49" i="13"/>
  <c r="B32" i="11"/>
  <c r="B31" i="11"/>
  <c r="B135" i="2"/>
  <c r="B330" i="5"/>
  <c r="A330" i="5"/>
  <c r="I2" i="10"/>
  <c r="D2" i="12"/>
  <c r="F4" i="9"/>
  <c r="D414" i="5"/>
  <c r="N66" i="10"/>
  <c r="M66" i="10"/>
  <c r="L66" i="10"/>
  <c r="K66" i="10"/>
  <c r="K23" i="10"/>
  <c r="K414" i="5"/>
  <c r="J414" i="5"/>
  <c r="I414" i="5"/>
  <c r="H414" i="5"/>
  <c r="G414" i="5"/>
  <c r="F414" i="5"/>
  <c r="M388" i="5"/>
  <c r="L388" i="5"/>
  <c r="K388" i="5"/>
  <c r="J388" i="5"/>
  <c r="I388" i="5"/>
  <c r="H388" i="5"/>
  <c r="G388" i="5"/>
  <c r="D373" i="5"/>
  <c r="E373" i="5"/>
  <c r="M373" i="5"/>
  <c r="L373" i="5"/>
  <c r="K373" i="5"/>
  <c r="J373" i="5"/>
  <c r="I373" i="5"/>
  <c r="H373" i="5"/>
  <c r="G373" i="5"/>
  <c r="F373" i="5"/>
  <c r="A373" i="5"/>
  <c r="B373" i="5"/>
  <c r="B388" i="5"/>
  <c r="D388" i="5"/>
  <c r="F388" i="5"/>
  <c r="E388" i="5"/>
  <c r="E66" i="10"/>
  <c r="D66" i="10"/>
  <c r="C66" i="10"/>
  <c r="B66" i="10"/>
  <c r="H60" i="10"/>
  <c r="G60" i="10"/>
  <c r="F60" i="10"/>
  <c r="E60" i="10"/>
  <c r="D60" i="10"/>
  <c r="C60" i="10"/>
  <c r="B60" i="10"/>
  <c r="E414" i="5"/>
  <c r="B35" i="11" l="1"/>
  <c r="H3" i="14"/>
  <c r="I3" i="10"/>
  <c r="B36" i="11" s="1"/>
  <c r="H5" i="5"/>
  <c r="L1" i="5"/>
  <c r="H1" i="5"/>
  <c r="B20" i="11" s="1"/>
  <c r="B27" i="11"/>
  <c r="E2" i="2"/>
  <c r="F13" i="11" s="1"/>
  <c r="B23" i="11"/>
  <c r="B21" i="11"/>
  <c r="B22" i="11"/>
  <c r="H4" i="11" l="1"/>
</calcChain>
</file>

<file path=xl/sharedStrings.xml><?xml version="1.0" encoding="utf-8"?>
<sst xmlns="http://schemas.openxmlformats.org/spreadsheetml/2006/main" count="2590" uniqueCount="1226">
  <si>
    <t>CUADROS TIPO ESCOCÉS</t>
  </si>
  <si>
    <t>ROMBOS</t>
  </si>
  <si>
    <t>TIPO BURBERRY</t>
  </si>
  <si>
    <t>CUADROS PEQUEÑOS</t>
  </si>
  <si>
    <t>CARAMELO</t>
  </si>
  <si>
    <t>LISOS</t>
  </si>
  <si>
    <t>Café con beige</t>
  </si>
  <si>
    <t>Vino</t>
  </si>
  <si>
    <t>Café</t>
  </si>
  <si>
    <t>Morado</t>
  </si>
  <si>
    <t>No se manejan en ese ancho.</t>
  </si>
  <si>
    <t>Agotados por el momento</t>
  </si>
  <si>
    <t>Shocking</t>
  </si>
  <si>
    <t>Naranja</t>
  </si>
  <si>
    <t>FLOR SUIZA</t>
  </si>
  <si>
    <t>Azul rey</t>
  </si>
  <si>
    <t>Beige</t>
  </si>
  <si>
    <t>Rojo</t>
  </si>
  <si>
    <t>Rosa claro</t>
  </si>
  <si>
    <t>Rosa</t>
  </si>
  <si>
    <t>Azul</t>
  </si>
  <si>
    <t>Nombre:</t>
  </si>
  <si>
    <t>Azul aqua</t>
  </si>
  <si>
    <t>Plata</t>
  </si>
  <si>
    <t>Gris</t>
  </si>
  <si>
    <t>Negro</t>
  </si>
  <si>
    <t>Azul claro</t>
  </si>
  <si>
    <t>Azul obscuro</t>
  </si>
  <si>
    <t>Azul Marino</t>
  </si>
  <si>
    <t>Verde</t>
  </si>
  <si>
    <t>Lila</t>
  </si>
  <si>
    <t>Rosa Quemado</t>
  </si>
  <si>
    <t>Oro</t>
  </si>
  <si>
    <t>Café  con rosa</t>
  </si>
  <si>
    <t>Azul Marino con rojo</t>
  </si>
  <si>
    <t>Vino con rosa</t>
  </si>
  <si>
    <t>CORAZONES</t>
  </si>
  <si>
    <t>Celeste</t>
  </si>
  <si>
    <t xml:space="preserve">Formato Pedido listones españoles </t>
  </si>
  <si>
    <t>POLKA</t>
  </si>
  <si>
    <t>MINI POLKA</t>
  </si>
  <si>
    <t>Fucsia</t>
  </si>
  <si>
    <t>JAZMIN</t>
  </si>
  <si>
    <t>Azul cielo</t>
  </si>
  <si>
    <t>Rosa pastel</t>
  </si>
  <si>
    <t>Café con rosa</t>
  </si>
  <si>
    <t>Verde botella</t>
  </si>
  <si>
    <t>Naranja con blanco</t>
  </si>
  <si>
    <t>Verde Limon con Blanco</t>
  </si>
  <si>
    <t>Negro con gris</t>
  </si>
  <si>
    <t>Gris con Rosa</t>
  </si>
  <si>
    <t>Morado con Rosa</t>
  </si>
  <si>
    <t xml:space="preserve">Azul turquesa  </t>
  </si>
  <si>
    <t>Vino con rojo</t>
  </si>
  <si>
    <t>CORAZONES 2011</t>
  </si>
  <si>
    <t>Turquesa</t>
  </si>
  <si>
    <t>Marron</t>
  </si>
  <si>
    <t xml:space="preserve">Lila </t>
  </si>
  <si>
    <t>Verde limón con blanco</t>
  </si>
  <si>
    <t>Azul turquesa con blanco</t>
  </si>
  <si>
    <t>Negro con blanco</t>
  </si>
  <si>
    <t>Café con blanco</t>
  </si>
  <si>
    <t>Rojo con  blanco</t>
  </si>
  <si>
    <t>Azul marino con blanco</t>
  </si>
  <si>
    <t>Rosa con blanco</t>
  </si>
  <si>
    <t>Azul marino</t>
  </si>
  <si>
    <t>LINEA VERTICAL</t>
  </si>
  <si>
    <t>Marino</t>
  </si>
  <si>
    <t>Verde Limon</t>
  </si>
  <si>
    <t>Rosa Claro</t>
  </si>
  <si>
    <t>Amarillo</t>
  </si>
  <si>
    <t>FLORAL MINI</t>
  </si>
  <si>
    <t>Café con azul</t>
  </si>
  <si>
    <t>Azul marino con azul claro</t>
  </si>
  <si>
    <t xml:space="preserve">Morado </t>
  </si>
  <si>
    <t xml:space="preserve">Gris </t>
  </si>
  <si>
    <t>Marrón</t>
  </si>
  <si>
    <t>Rosita</t>
  </si>
  <si>
    <t>Rojo blanco</t>
  </si>
  <si>
    <t>Multicolor</t>
  </si>
  <si>
    <t>Beige con negro</t>
  </si>
  <si>
    <t>Rosa con café</t>
  </si>
  <si>
    <t>Rosa mexicano</t>
  </si>
  <si>
    <t>Verde limon</t>
  </si>
  <si>
    <t>CUADRO CELTA</t>
  </si>
  <si>
    <t>Verde botella con blanco</t>
  </si>
  <si>
    <t>7 x 75 cm</t>
  </si>
  <si>
    <t>5 x 73 cm</t>
  </si>
  <si>
    <t>ANIMAL PRINT</t>
  </si>
  <si>
    <t>Café - Beige</t>
  </si>
  <si>
    <t>Café - hueso</t>
  </si>
  <si>
    <t>Rosa Mexicano</t>
  </si>
  <si>
    <t>Turquesa (nuevo color)</t>
  </si>
  <si>
    <t>Ciudad, Estado</t>
  </si>
  <si>
    <t>Azul marino Moare</t>
  </si>
  <si>
    <t>Azul marino normal</t>
  </si>
  <si>
    <t>Blanco normal</t>
  </si>
  <si>
    <t>Blanco Moare</t>
  </si>
  <si>
    <t>Rojo Normal</t>
  </si>
  <si>
    <t>Rojo Moare</t>
  </si>
  <si>
    <t>Verde Obscuro Normal</t>
  </si>
  <si>
    <t>Verde Obscuro Moare</t>
  </si>
  <si>
    <t>Vino Moare</t>
  </si>
  <si>
    <t>Azul claro Moare</t>
  </si>
  <si>
    <t>Negritas los mas nuevos</t>
  </si>
  <si>
    <t>Notas:</t>
  </si>
  <si>
    <t>TOTAL LISTONES</t>
  </si>
  <si>
    <t>TOTAL $$</t>
  </si>
  <si>
    <t>Camel</t>
  </si>
  <si>
    <t xml:space="preserve">TERCIOPELO </t>
  </si>
  <si>
    <t>LISOS  MOARE</t>
  </si>
  <si>
    <t>Teléfono fijo:</t>
  </si>
  <si>
    <t>CP.</t>
  </si>
  <si>
    <t>Total sin envio</t>
  </si>
  <si>
    <t>Café claro</t>
  </si>
  <si>
    <t>Azulon</t>
  </si>
  <si>
    <t>Salmon</t>
  </si>
  <si>
    <t>Mango</t>
  </si>
  <si>
    <t>Uva</t>
  </si>
  <si>
    <t>Blanco</t>
  </si>
  <si>
    <t>Rosa Pastel</t>
  </si>
  <si>
    <t>Verde Manzana</t>
  </si>
  <si>
    <t>TOTAL PIEZAS</t>
  </si>
  <si>
    <t>FORMATO  PEDIDO - COTIZACION  MATERIALES</t>
  </si>
  <si>
    <t>Total de listones</t>
  </si>
  <si>
    <t>Azul Rey</t>
  </si>
  <si>
    <t>Azul / Verde / Amarillo</t>
  </si>
  <si>
    <t>Rojo / Verde / Azul</t>
  </si>
  <si>
    <t>Azul / Verde</t>
  </si>
  <si>
    <t>Gris- azul - verde- rojo</t>
  </si>
  <si>
    <t>Amarillo (nuevo color)</t>
  </si>
  <si>
    <t>Azulón (Azul con gris)</t>
  </si>
  <si>
    <t>Verde seco / mostaza</t>
  </si>
  <si>
    <t>Beige Moare</t>
  </si>
  <si>
    <t>Rosa Moare</t>
  </si>
  <si>
    <t>Fresa</t>
  </si>
  <si>
    <t>Rosa fuerte</t>
  </si>
  <si>
    <t>ROMBOS LINEAS</t>
  </si>
  <si>
    <t>Naranaja</t>
  </si>
  <si>
    <t>CIRCULOS</t>
  </si>
  <si>
    <t>FLOR COMBI</t>
  </si>
  <si>
    <t>FLOR NEW</t>
  </si>
  <si>
    <t>LINEALES</t>
  </si>
  <si>
    <t>Rosa - fucsia - turquesa</t>
  </si>
  <si>
    <t>Verde- Aqua - Café</t>
  </si>
  <si>
    <t>FLOR ROSA</t>
  </si>
  <si>
    <t>Café rosa</t>
  </si>
  <si>
    <t>BOLEADO</t>
  </si>
  <si>
    <t xml:space="preserve">Rosa - Fucsia  </t>
  </si>
  <si>
    <t>Formato Pedido Listones Doble Vista</t>
  </si>
  <si>
    <t>GOTITAS</t>
  </si>
  <si>
    <t>CLIP 002 - 4.5cm</t>
  </si>
  <si>
    <t>CLIP 001 - 4.5cm</t>
  </si>
  <si>
    <t>CANTIDAD</t>
  </si>
  <si>
    <t>TOTAL</t>
  </si>
  <si>
    <t>MULTIFLOR</t>
  </si>
  <si>
    <t>Azul - Azul</t>
  </si>
  <si>
    <t>Verde Botella</t>
  </si>
  <si>
    <t>Chocolate</t>
  </si>
  <si>
    <t>Verde Esmeralda</t>
  </si>
  <si>
    <t>Purpura</t>
  </si>
  <si>
    <t>Fucsia Moare</t>
  </si>
  <si>
    <t>PEACE &amp; LOVE</t>
  </si>
  <si>
    <t>Malva</t>
  </si>
  <si>
    <t>Limon</t>
  </si>
  <si>
    <t>Botella</t>
  </si>
  <si>
    <t>CURVAS</t>
  </si>
  <si>
    <t>MARGARITAS</t>
  </si>
  <si>
    <t>Multiflores pequeñas - Naranja</t>
  </si>
  <si>
    <t>Multiflores pequeñas - Marino</t>
  </si>
  <si>
    <t>PRIMAVERA</t>
  </si>
  <si>
    <t>Jade</t>
  </si>
  <si>
    <t>Formato Pedido Listones Organicos y Grossgrain liso</t>
  </si>
  <si>
    <t>COLOR</t>
  </si>
  <si>
    <t>2 - 1/4"</t>
  </si>
  <si>
    <t>1 - 1/2"</t>
  </si>
  <si>
    <t>7/8"</t>
  </si>
  <si>
    <t>3/8"</t>
  </si>
  <si>
    <t>5/8"</t>
  </si>
  <si>
    <t>1/4"</t>
  </si>
  <si>
    <t>FALLA - POPOTILLO - GROSSGRAIN</t>
  </si>
  <si>
    <t>Amarillo claro</t>
  </si>
  <si>
    <t>45 mts</t>
  </si>
  <si>
    <t>20 mts</t>
  </si>
  <si>
    <t>1/8"</t>
  </si>
  <si>
    <t>Precio</t>
  </si>
  <si>
    <t>Cantidad</t>
  </si>
  <si>
    <t>Total de rollos</t>
  </si>
  <si>
    <t>DECORADOS</t>
  </si>
  <si>
    <t>AN021</t>
  </si>
  <si>
    <t>AT043</t>
  </si>
  <si>
    <t>Tan / Sherry</t>
  </si>
  <si>
    <t>Turftan / Oro Oliva</t>
  </si>
  <si>
    <t>Sherry / Oro</t>
  </si>
  <si>
    <t>Manzana / Crema</t>
  </si>
  <si>
    <t>Capuchino / Rosa claro</t>
  </si>
  <si>
    <t>Turftan / crema</t>
  </si>
  <si>
    <t>Coral / Bco</t>
  </si>
  <si>
    <t>Lila / Morado</t>
  </si>
  <si>
    <t>Verde obscuro / Bco</t>
  </si>
  <si>
    <t>Rojo / Bco</t>
  </si>
  <si>
    <t>Rojo / Negro</t>
  </si>
  <si>
    <t>Marino / Bco</t>
  </si>
  <si>
    <t>Hot pink / Bco</t>
  </si>
  <si>
    <t>Purpura / Amarillo</t>
  </si>
  <si>
    <t>Turquesa / Bco</t>
  </si>
  <si>
    <t>Lila / Bco</t>
  </si>
  <si>
    <t>Rosa claro / Bco</t>
  </si>
  <si>
    <t>Azul rey / Bco</t>
  </si>
  <si>
    <t>Amarillo / Bco</t>
  </si>
  <si>
    <t>AA301 ( 3 bolas)</t>
  </si>
  <si>
    <t>AS002</t>
  </si>
  <si>
    <t>Rojo / Oro / Bco</t>
  </si>
  <si>
    <t>Bco / Esmeralda / Rojo</t>
  </si>
  <si>
    <t>AS003</t>
  </si>
  <si>
    <t>Esmeralda / bco / rojo/ negro</t>
  </si>
  <si>
    <t>Plata / bco / esmeralda / negro</t>
  </si>
  <si>
    <t>Capuchino / Hot pink</t>
  </si>
  <si>
    <t>Bco Azul rey</t>
  </si>
  <si>
    <t>Turftan / Tan</t>
  </si>
  <si>
    <t>AA201 ( 2 bolas)</t>
  </si>
  <si>
    <t>Crema / Sherry</t>
  </si>
  <si>
    <t>Rosa / Café</t>
  </si>
  <si>
    <t>Celeste / Azul Claro</t>
  </si>
  <si>
    <t>Lila / amatista</t>
  </si>
  <si>
    <t>Manzana / Bco</t>
  </si>
  <si>
    <t>Flor color 02</t>
  </si>
  <si>
    <t>Color 8-02</t>
  </si>
  <si>
    <t>Color 10-02</t>
  </si>
  <si>
    <t>Color 14-02</t>
  </si>
  <si>
    <t>Hadas color 139</t>
  </si>
  <si>
    <t>Flor de 1" color 06</t>
  </si>
  <si>
    <t>Color 04</t>
  </si>
  <si>
    <t>Color 05</t>
  </si>
  <si>
    <t>Color 06</t>
  </si>
  <si>
    <t>Color 01</t>
  </si>
  <si>
    <t>AA012</t>
  </si>
  <si>
    <t>Bco / turftan / hot pink</t>
  </si>
  <si>
    <t>Rosa claro / hot pink / sherry</t>
  </si>
  <si>
    <t>Rosa claro / verde / hot pink</t>
  </si>
  <si>
    <t>Coral claro / bco</t>
  </si>
  <si>
    <t>AT003</t>
  </si>
  <si>
    <t>Bco / gris</t>
  </si>
  <si>
    <t>Bco / Rosa</t>
  </si>
  <si>
    <t>Beige / Café</t>
  </si>
  <si>
    <t>Amarillo / Naranja</t>
  </si>
  <si>
    <t>AT012</t>
  </si>
  <si>
    <t>Vacas unico</t>
  </si>
  <si>
    <t>AT011</t>
  </si>
  <si>
    <t>Osos unico</t>
  </si>
  <si>
    <t>AE004</t>
  </si>
  <si>
    <t>Rosa claro / bco / shocking / manzana</t>
  </si>
  <si>
    <t>A1014</t>
  </si>
  <si>
    <t>Manzana</t>
  </si>
  <si>
    <t>Paraguas unico</t>
  </si>
  <si>
    <t>Azul Claro</t>
  </si>
  <si>
    <t>1"</t>
  </si>
  <si>
    <t>1-1/2"</t>
  </si>
  <si>
    <t>AA061</t>
  </si>
  <si>
    <t>Fucsia / bco</t>
  </si>
  <si>
    <t>Lila / Grape</t>
  </si>
  <si>
    <t>Beige / Manzana</t>
  </si>
  <si>
    <t>Negro / Fucsia</t>
  </si>
  <si>
    <t>Salmon / Vino</t>
  </si>
  <si>
    <t>AH112</t>
  </si>
  <si>
    <t>Fucsia / rosa</t>
  </si>
  <si>
    <t>Rosa / Fucsia</t>
  </si>
  <si>
    <t>AE011</t>
  </si>
  <si>
    <t>Bco / Rosa / Azul</t>
  </si>
  <si>
    <t>Beige / Tangerina / Turftan</t>
  </si>
  <si>
    <t>Beige / Naranja</t>
  </si>
  <si>
    <t>Turftan / Beige</t>
  </si>
  <si>
    <t>Manzana / Verde / Rojo</t>
  </si>
  <si>
    <t>Rojo / Oro / Verde</t>
  </si>
  <si>
    <t>Manzana / Café</t>
  </si>
  <si>
    <t>Marino / Fucsia</t>
  </si>
  <si>
    <t>Café / Bco</t>
  </si>
  <si>
    <t>Verde Flash / Bco</t>
  </si>
  <si>
    <t>AA081 Unico</t>
  </si>
  <si>
    <t>CK012</t>
  </si>
  <si>
    <t>LP00</t>
  </si>
  <si>
    <t>Bco / Gris</t>
  </si>
  <si>
    <t>Beige / Fucsia</t>
  </si>
  <si>
    <t>Melon - Salmon</t>
  </si>
  <si>
    <t>Esmeralda</t>
  </si>
  <si>
    <t>DIADEMA ANGOSTA</t>
  </si>
  <si>
    <t>DOCENA</t>
  </si>
  <si>
    <t>DIADEMA METAL</t>
  </si>
  <si>
    <t>DIADEMA ANCHA</t>
  </si>
  <si>
    <t>CLIP 003 - 4.0cm</t>
  </si>
  <si>
    <t>CUCAS 40 mm</t>
  </si>
  <si>
    <t>CUCAS 45 mm</t>
  </si>
  <si>
    <t>FRANCES 40 mm</t>
  </si>
  <si>
    <t>FRANCES 60 mm</t>
  </si>
  <si>
    <t>FRANCES 80 mm</t>
  </si>
  <si>
    <t>CUCAS 30 mm</t>
  </si>
  <si>
    <t>MOÑO GDE DOS COLAS</t>
  </si>
  <si>
    <t>MOÑO GDE CRUZADO</t>
  </si>
  <si>
    <t>DIADEMA</t>
  </si>
  <si>
    <t>BANDA MEDIA</t>
  </si>
  <si>
    <t>Calle, numero, colonia:</t>
  </si>
  <si>
    <t>Calle, numero y colonia:</t>
  </si>
  <si>
    <t>FLOR MEDIANA</t>
  </si>
  <si>
    <t>FLOR GRANDE</t>
  </si>
  <si>
    <t>Mayoreo (Mas de 35 piezas)</t>
  </si>
  <si>
    <t>Medio Mayoreo (25 - 34 piezas)</t>
  </si>
  <si>
    <t>Menudeo (1 - 24 piezas)</t>
  </si>
  <si>
    <t>CLIP 004 - 4.5cm</t>
  </si>
  <si>
    <t>NOTAS:</t>
  </si>
  <si>
    <t>Rojo con blanco</t>
  </si>
  <si>
    <t>Amarillo - Turquesa</t>
  </si>
  <si>
    <t>Gris - Fucsia</t>
  </si>
  <si>
    <t xml:space="preserve">Amarillo  </t>
  </si>
  <si>
    <t>Amarillo con blanco</t>
  </si>
  <si>
    <t>Amarillo fuerte</t>
  </si>
  <si>
    <t>Café con leche / Café claro</t>
  </si>
  <si>
    <t>Rosa fuerte / Rosa Mexicano</t>
  </si>
  <si>
    <t>Negro - Fucsia</t>
  </si>
  <si>
    <t>Blanco - 029 / White</t>
  </si>
  <si>
    <t>Rosa - 150 / Pink</t>
  </si>
  <si>
    <t>Coral - 238 / Light Coral</t>
  </si>
  <si>
    <t>Melon - 243 / Watermelon</t>
  </si>
  <si>
    <t>Rojo- 250 / Red</t>
  </si>
  <si>
    <t>Vino - 275 / Wine</t>
  </si>
  <si>
    <t>Morado - 285 / Plum</t>
  </si>
  <si>
    <t>Azul claro - 308 / Blue Topaz</t>
  </si>
  <si>
    <t>Aqua  - 314 / Aqua</t>
  </si>
  <si>
    <t>Turquesa - 340 / Turqoise</t>
  </si>
  <si>
    <t>Jade - 346 / Jade</t>
  </si>
  <si>
    <t>Orquidea - 430 / Light Orchid</t>
  </si>
  <si>
    <t>Verde manzana - 550 / Apple Green</t>
  </si>
  <si>
    <t>Esmeralda - 580 / Esmerald</t>
  </si>
  <si>
    <t>Verde - 593 / Fores Green</t>
  </si>
  <si>
    <t>Amarillo - 645 / Yellow</t>
  </si>
  <si>
    <t>Crema - 815 / Cream</t>
  </si>
  <si>
    <t>Beige - 835 / Ivory</t>
  </si>
  <si>
    <t>Azul viejo - 363 / Smoke Blue</t>
  </si>
  <si>
    <t>Negro / Black</t>
  </si>
  <si>
    <t>Cobalt / Azul Rey</t>
  </si>
  <si>
    <t>Verde Seco / Willow</t>
  </si>
  <si>
    <t>Amarillo claro / Baby Maize</t>
  </si>
  <si>
    <t>Naranja / Orange</t>
  </si>
  <si>
    <t>DESCONTINUADO</t>
  </si>
  <si>
    <t>Sherbet / Rosa clarito - viejo</t>
  </si>
  <si>
    <t>Blanco viejo - Off White</t>
  </si>
  <si>
    <t xml:space="preserve">Fucsia - 175  </t>
  </si>
  <si>
    <t>Rosa mexicano - Shocking Pink</t>
  </si>
  <si>
    <t>Azul cielo - Light Blue</t>
  </si>
  <si>
    <t>Roya blue - Azul rey</t>
  </si>
  <si>
    <t>Marino - 370 / Light Navy</t>
  </si>
  <si>
    <t>Rosa fuerte - 156 / Hot Pink / Camelia Rose</t>
  </si>
  <si>
    <t>Violeta - 467 / Grape</t>
  </si>
  <si>
    <t>Purple - Morado fuerte</t>
  </si>
  <si>
    <t>Menta - 530 / Mint - Pastel Green</t>
  </si>
  <si>
    <t>Verde Lima - Key Lima / Acid Green</t>
  </si>
  <si>
    <t>Amarillo Oro</t>
  </si>
  <si>
    <t>Tangerine</t>
  </si>
  <si>
    <t>Tan - Beige Obscuro</t>
  </si>
  <si>
    <t>Café - 850 - Brown / Turftan</t>
  </si>
  <si>
    <t>7 x 80</t>
  </si>
  <si>
    <t>7 x 75</t>
  </si>
  <si>
    <t>PAR MOÑO CHICO</t>
  </si>
  <si>
    <t>FLOR PETALOS</t>
  </si>
  <si>
    <t>FLOR TUL</t>
  </si>
  <si>
    <t>MOÑO EXTRA GRANDE</t>
  </si>
  <si>
    <t>ROLLOS</t>
  </si>
  <si>
    <t>5 cm</t>
  </si>
  <si>
    <t>7cm</t>
  </si>
  <si>
    <t>NARANJA NEON</t>
  </si>
  <si>
    <t>ROSA NEON</t>
  </si>
  <si>
    <t>AMARILLO NEON</t>
  </si>
  <si>
    <t>VERDE NEON</t>
  </si>
  <si>
    <t>Fucisa - rosa</t>
  </si>
  <si>
    <t>Bco - fucsia</t>
  </si>
  <si>
    <t>Los tonos pueden variar un poco de un lote a otro</t>
  </si>
  <si>
    <t>Plata / Gris - Silver</t>
  </si>
  <si>
    <t>CLIP 002 - 8cm (50 pzas)</t>
  </si>
  <si>
    <t>Gris puntos blanco</t>
  </si>
  <si>
    <t>Vino puntos blanco</t>
  </si>
  <si>
    <t>Naranja puntos blanco</t>
  </si>
  <si>
    <t>Azul aqua puntos blanco</t>
  </si>
  <si>
    <t>Fucsia puntos blanco</t>
  </si>
  <si>
    <t>MANCHITAS</t>
  </si>
  <si>
    <t>FLOR MINI UNI</t>
  </si>
  <si>
    <t>FLOR ESTRELLA</t>
  </si>
  <si>
    <t>FLOR ESPECIAL</t>
  </si>
  <si>
    <t>Unico</t>
  </si>
  <si>
    <t>Rosa / Lila</t>
  </si>
  <si>
    <t>CARACOLES</t>
  </si>
  <si>
    <t>Mickey bco / rojo</t>
  </si>
  <si>
    <t>Mimi animal beige</t>
  </si>
  <si>
    <t>Mimi animal bco</t>
  </si>
  <si>
    <t>Mimi primavera</t>
  </si>
  <si>
    <t>Mimi cara zebra</t>
  </si>
  <si>
    <t>Boleado Primavera bco</t>
  </si>
  <si>
    <t>Boleado Primavera rosa</t>
  </si>
  <si>
    <t>Conejo rojo</t>
  </si>
  <si>
    <t>Guante Mickey</t>
  </si>
  <si>
    <t>Hello Kitty</t>
  </si>
  <si>
    <t>Rosa borde bco</t>
  </si>
  <si>
    <t>Fucsia borde bco</t>
  </si>
  <si>
    <t>Café con azul (nuevo)</t>
  </si>
  <si>
    <t>Azul Marino / Bco</t>
  </si>
  <si>
    <t>Bco / Azul Marino</t>
  </si>
  <si>
    <t>AGOTADO SIN FECHA PARA RESURTIR</t>
  </si>
  <si>
    <t>Naranja Neon</t>
  </si>
  <si>
    <t>Amarillo Neon</t>
  </si>
  <si>
    <t>Negro / Blanco</t>
  </si>
  <si>
    <t>Café / Rosa</t>
  </si>
  <si>
    <t>Rosa Neon con Blanco</t>
  </si>
  <si>
    <t>Naranja Neon con Blanco</t>
  </si>
  <si>
    <t>Verde Neon con Blanco</t>
  </si>
  <si>
    <t>Amarillo Neon con Blanco</t>
  </si>
  <si>
    <t>FORMATO  COTIZACION FINAL ARTICULOS MIFA</t>
  </si>
  <si>
    <t>FORMATO  LISTONES  ESPAÑOLES</t>
  </si>
  <si>
    <t>FORMATO DOBLE VISTA</t>
  </si>
  <si>
    <t>FORMATO  ROLLOS  LISTONES</t>
  </si>
  <si>
    <t>TOTAL A DEPOSITAR</t>
  </si>
  <si>
    <t>NARANAJA NEON</t>
  </si>
  <si>
    <t>Azul con verde rayas, rojo - azul marino</t>
  </si>
  <si>
    <t>Blanco / Azul / Verde / Rojo</t>
  </si>
  <si>
    <t>Marino / Rojo</t>
  </si>
  <si>
    <t>FLORES / HOJAS</t>
  </si>
  <si>
    <t>FLOR SWEET</t>
  </si>
  <si>
    <t>seguro basico</t>
  </si>
  <si>
    <t>ORGANICO LISO  $ 25.00</t>
  </si>
  <si>
    <t>GROSSGRAIN LISO  $ 20.00</t>
  </si>
  <si>
    <t>ECOLOGICO NEON  $ 15.00</t>
  </si>
  <si>
    <t>ORGANZA NEON  $ 15.00</t>
  </si>
  <si>
    <t>SATIN NEON  $ 15.00</t>
  </si>
  <si>
    <t>GROSSGRAIN ESTAMPADO  $ 35.00</t>
  </si>
  <si>
    <t>CANTIDAD DE ACCESORIOS</t>
  </si>
  <si>
    <t>Flor Celeste</t>
  </si>
  <si>
    <t>Flor Marino</t>
  </si>
  <si>
    <t>Flor Morado</t>
  </si>
  <si>
    <t>Flor Chocolate</t>
  </si>
  <si>
    <t>Flor Fucsia</t>
  </si>
  <si>
    <t>Flor Rojo</t>
  </si>
  <si>
    <t>Flor Negro</t>
  </si>
  <si>
    <t>Flor Granate</t>
  </si>
  <si>
    <t>Flor Verde Botella</t>
  </si>
  <si>
    <t>Rombos Verde</t>
  </si>
  <si>
    <t>Rombos Rojo</t>
  </si>
  <si>
    <t>Linea Horizontal Marino</t>
  </si>
  <si>
    <t>Linea Horizontal Rojo</t>
  </si>
  <si>
    <t>Flor estrella café</t>
  </si>
  <si>
    <t>Flor estrella blanco</t>
  </si>
  <si>
    <t>Verde / Amarillo / Rojo</t>
  </si>
  <si>
    <t>Verde Oliva / Aceituna</t>
  </si>
  <si>
    <t>Lila Fuerte - 464 / Delphinium</t>
  </si>
  <si>
    <t>Blanco 029 / White</t>
  </si>
  <si>
    <t>Cobalt 352 / Azul Rey</t>
  </si>
  <si>
    <t>Oro - 690 Old Gold</t>
  </si>
  <si>
    <t>2 - 1/2"</t>
  </si>
  <si>
    <t>Formato Pedido Rollos FALLA - POPOTILLO - BARROTADO - GROSSGRAIN - SATIN</t>
  </si>
  <si>
    <t>PPG01 Mimi Puntos</t>
  </si>
  <si>
    <t xml:space="preserve">Rosa  </t>
  </si>
  <si>
    <t>PPC01 Cerezas</t>
  </si>
  <si>
    <t>PPP01 Pastel</t>
  </si>
  <si>
    <t>CAM Café</t>
  </si>
  <si>
    <t>PPB01 Buho</t>
  </si>
  <si>
    <t>PPR01 Rombos</t>
  </si>
  <si>
    <t>Cam Café 3/8"</t>
  </si>
  <si>
    <t>Lap Fucsia</t>
  </si>
  <si>
    <t>Lap Rombo Gris</t>
  </si>
  <si>
    <t>Navidad 04</t>
  </si>
  <si>
    <t>Navidad 06</t>
  </si>
  <si>
    <t>Navidad 12</t>
  </si>
  <si>
    <t>CAM Rosa 3/8"</t>
  </si>
  <si>
    <t>GORROS CROCHET</t>
  </si>
  <si>
    <t>VERIFICAR COTIZACION</t>
  </si>
  <si>
    <t>DIAGONALES</t>
  </si>
  <si>
    <t>Tonos Pastel</t>
  </si>
  <si>
    <t>Amarillo / Café</t>
  </si>
  <si>
    <t>Rosa Neon</t>
  </si>
  <si>
    <t>Verde Neon</t>
  </si>
  <si>
    <t xml:space="preserve">Amarillo Neon  </t>
  </si>
  <si>
    <t>SATIN DOBLE CARA</t>
  </si>
  <si>
    <t>Coral</t>
  </si>
  <si>
    <t>Formato de pedido figuras popotillo</t>
  </si>
  <si>
    <t>PRINCESAS</t>
  </si>
  <si>
    <t>Merida</t>
  </si>
  <si>
    <t>Trillisos</t>
  </si>
  <si>
    <t>Oso</t>
  </si>
  <si>
    <t>Rapuntzel</t>
  </si>
  <si>
    <t>Cenicienta</t>
  </si>
  <si>
    <t>Mulan</t>
  </si>
  <si>
    <t>Campanita</t>
  </si>
  <si>
    <t>Bella Durmiente</t>
  </si>
  <si>
    <t>Blanca Nieves</t>
  </si>
  <si>
    <t>Jazmin</t>
  </si>
  <si>
    <t>Pocachontas</t>
  </si>
  <si>
    <t>Sirenita</t>
  </si>
  <si>
    <t>Sapo</t>
  </si>
  <si>
    <t>Triana</t>
  </si>
  <si>
    <t>Bailarinas</t>
  </si>
  <si>
    <t>Zapatillas</t>
  </si>
  <si>
    <t>Gimnastas</t>
  </si>
  <si>
    <t>FANTASIA</t>
  </si>
  <si>
    <t>Princesa</t>
  </si>
  <si>
    <t>Alicia</t>
  </si>
  <si>
    <t>Niña vestido azul</t>
  </si>
  <si>
    <t>Hawaiana</t>
  </si>
  <si>
    <t>Caperucita</t>
  </si>
  <si>
    <t>Mod. 59</t>
  </si>
  <si>
    <t>Mod. 60</t>
  </si>
  <si>
    <t>Patinadoras</t>
  </si>
  <si>
    <t>Pitufina</t>
  </si>
  <si>
    <t>Niñas con vestidos</t>
  </si>
  <si>
    <t>Hada multicolor</t>
  </si>
  <si>
    <t>Angelito</t>
  </si>
  <si>
    <t>BICHOS</t>
  </si>
  <si>
    <t>Abejas</t>
  </si>
  <si>
    <t>Libelula</t>
  </si>
  <si>
    <t>Mariposa parada</t>
  </si>
  <si>
    <t>Mariposa acostada</t>
  </si>
  <si>
    <t>Gusano</t>
  </si>
  <si>
    <t>Pez</t>
  </si>
  <si>
    <t>Caracol</t>
  </si>
  <si>
    <t>Mariposa multi alas y cuerpo ciruculos</t>
  </si>
  <si>
    <t>FLORES</t>
  </si>
  <si>
    <t>Tulipan</t>
  </si>
  <si>
    <t>Multipetalos</t>
  </si>
  <si>
    <t>Multipetalos doble color</t>
  </si>
  <si>
    <t>Flor tallo</t>
  </si>
  <si>
    <t>NAVIDAD</t>
  </si>
  <si>
    <t>Caramelo</t>
  </si>
  <si>
    <t>Muñeco nieve nariz</t>
  </si>
  <si>
    <t>Muñeco nieve moño</t>
  </si>
  <si>
    <t>Arbol navidad</t>
  </si>
  <si>
    <t>Corona trenzada</t>
  </si>
  <si>
    <t>Reno</t>
  </si>
  <si>
    <t>Gorro navidad</t>
  </si>
  <si>
    <t>Duende</t>
  </si>
  <si>
    <t>HALLOWEEN</t>
  </si>
  <si>
    <t>Gato</t>
  </si>
  <si>
    <t>Fantasma</t>
  </si>
  <si>
    <t>Calabaza plana</t>
  </si>
  <si>
    <t>Castillo</t>
  </si>
  <si>
    <t>Bruja</t>
  </si>
  <si>
    <t>Araña</t>
  </si>
  <si>
    <t>Gorro brujita</t>
  </si>
  <si>
    <t>Calabaza redonda</t>
  </si>
  <si>
    <t>BROCHES</t>
  </si>
  <si>
    <t>Mini sencillo</t>
  </si>
  <si>
    <t>Mini curly</t>
  </si>
  <si>
    <t>Mini cruzado</t>
  </si>
  <si>
    <t>PERSONAJES</t>
  </si>
  <si>
    <t>Woody</t>
  </si>
  <si>
    <t>Buzz</t>
  </si>
  <si>
    <t>Kitty</t>
  </si>
  <si>
    <t>Mickey</t>
  </si>
  <si>
    <t>Donald</t>
  </si>
  <si>
    <t>Elmo</t>
  </si>
  <si>
    <t>Come galletas</t>
  </si>
  <si>
    <t>Winnie</t>
  </si>
  <si>
    <t>Puerquito</t>
  </si>
  <si>
    <t>Tigger</t>
  </si>
  <si>
    <t>ANIMALES</t>
  </si>
  <si>
    <t>Oso panda</t>
  </si>
  <si>
    <t>Pollo</t>
  </si>
  <si>
    <t xml:space="preserve">Buho </t>
  </si>
  <si>
    <t>Pulpo</t>
  </si>
  <si>
    <t>Pavo</t>
  </si>
  <si>
    <t>Elefante</t>
  </si>
  <si>
    <t>Obeja</t>
  </si>
  <si>
    <t>Chango</t>
  </si>
  <si>
    <t>Pato</t>
  </si>
  <si>
    <t>Pingüino</t>
  </si>
  <si>
    <t>Cerdito con cuerpo</t>
  </si>
  <si>
    <t>Cara conejos</t>
  </si>
  <si>
    <t>Gallinas</t>
  </si>
  <si>
    <t>Cangrejo</t>
  </si>
  <si>
    <t>Flamincos</t>
  </si>
  <si>
    <t>Cara osos</t>
  </si>
  <si>
    <t>Jirafa</t>
  </si>
  <si>
    <t>Pavoreal</t>
  </si>
  <si>
    <t>Tortuga</t>
  </si>
  <si>
    <t>Zebra</t>
  </si>
  <si>
    <t>Perrito</t>
  </si>
  <si>
    <t>Ballena</t>
  </si>
  <si>
    <t>Dinosaurio</t>
  </si>
  <si>
    <t>Raton</t>
  </si>
  <si>
    <t>VARIOS</t>
  </si>
  <si>
    <t>Cupcake</t>
  </si>
  <si>
    <t>Helado</t>
  </si>
  <si>
    <t>Paleta</t>
  </si>
  <si>
    <t>Lapiz</t>
  </si>
  <si>
    <t>Crayola</t>
  </si>
  <si>
    <t>Globos</t>
  </si>
  <si>
    <t>Trebol</t>
  </si>
  <si>
    <t>Sol</t>
  </si>
  <si>
    <t>Barco</t>
  </si>
  <si>
    <t>Sandalia</t>
  </si>
  <si>
    <t>Fruta</t>
  </si>
  <si>
    <t>Corazon</t>
  </si>
  <si>
    <t>NOTAS ESPECIALES</t>
  </si>
  <si>
    <t>TOTAL SIN ENVIO</t>
  </si>
  <si>
    <t>CORAL</t>
  </si>
  <si>
    <t>PETROLEO</t>
  </si>
  <si>
    <t>Lineas azul cielo</t>
  </si>
  <si>
    <t>Lineas azul marino</t>
  </si>
  <si>
    <t>Lineas Rojo</t>
  </si>
  <si>
    <t>Lineas Verde Botella</t>
  </si>
  <si>
    <t>Lineas Café / Bco</t>
  </si>
  <si>
    <t>Lineas Rosa Claro / Bco</t>
  </si>
  <si>
    <t>Lineas Turquesa / Bco</t>
  </si>
  <si>
    <t>Lineas Naranja / Bco</t>
  </si>
  <si>
    <t>Lineas Tricolor</t>
  </si>
  <si>
    <t>Lineas Fucsia / Bco</t>
  </si>
  <si>
    <t>Lineas Multicolor</t>
  </si>
  <si>
    <t>Lineas Camel / Bco</t>
  </si>
  <si>
    <t>Lineas Amarillo / Bco</t>
  </si>
  <si>
    <t>Lineas Palo de Rosa / Bco</t>
  </si>
  <si>
    <t>MENUDEO</t>
  </si>
  <si>
    <t>MEDIO MAYOREO</t>
  </si>
  <si>
    <t>MAYOREO</t>
  </si>
  <si>
    <t>Solicitar cotizacion</t>
  </si>
  <si>
    <t>LA DISPONIBILIDAD CAMBIA CONSTANTEMENTE, RECUERDA COMUNICARTE AL 33-3121-7342 AL DIA SIGUIENTE DE REPORTAR TU PAGO VERIFICAR TU PEDIDO Y EN CASO DE QUE HAYA ALGUN FALTANTE SELECCIONAR MODELO O PRODUCTO QUE DESEAS, EN CASO DE QUE NO TE COMUNIQUES SE REPETIRA ALGUN COLOR O MODELO SELECCIONADO.</t>
  </si>
  <si>
    <t>LA DISPONIBILIDAD CAMBIA CONSTANTEMENTE, RECUERDA COMUNICARTE AL 33-3121-7342 AL DIA SIGUIENTE DE REPORTAR TU PAGO, VERIFICAR TU PEDIDO Y EN CASO DE QUE HAYA ALGUN FALTANTE SELECCIONAR MODELO O PRODUCTO QUE DESEAS, EN CASO DE QUE NO TE COMUNIQUES SE REPETIRA ALGUN COLOR O MODELO SELECCIONADO.</t>
  </si>
  <si>
    <t>Violeta</t>
  </si>
  <si>
    <t>Multicolor fucsia</t>
  </si>
  <si>
    <t>Multicolor ocre</t>
  </si>
  <si>
    <t>ROSAS</t>
  </si>
  <si>
    <t>LINEAS MULTICOLOR</t>
  </si>
  <si>
    <t>Verdes</t>
  </si>
  <si>
    <t>FLOR REDONDA</t>
  </si>
  <si>
    <t>RETRO</t>
  </si>
  <si>
    <t>CURVAS COLORES</t>
  </si>
  <si>
    <t>FLOREADO</t>
  </si>
  <si>
    <t>Fondo Beige</t>
  </si>
  <si>
    <t>Fondo Blanco</t>
  </si>
  <si>
    <t>ARLEQUIN</t>
  </si>
  <si>
    <t>Petroleo</t>
  </si>
  <si>
    <t>Azul marino grisaceo</t>
  </si>
  <si>
    <t>Café borde fucsia</t>
  </si>
  <si>
    <t>Café-Fucsia</t>
  </si>
  <si>
    <t>Ocre</t>
  </si>
  <si>
    <t>HOJA SECA</t>
  </si>
  <si>
    <t>FLOR - MARIPOSA</t>
  </si>
  <si>
    <t>FLORECILLAS</t>
  </si>
  <si>
    <t>Verde oliva</t>
  </si>
  <si>
    <t>Verde bandera</t>
  </si>
  <si>
    <t>FLOR 2013</t>
  </si>
  <si>
    <t>Flor verde limon</t>
  </si>
  <si>
    <t>5 x 73</t>
  </si>
  <si>
    <t>Menta</t>
  </si>
  <si>
    <t>Gris Obscuro</t>
  </si>
  <si>
    <t>Chicle</t>
  </si>
  <si>
    <t xml:space="preserve">Marino </t>
  </si>
  <si>
    <t>Verano</t>
  </si>
  <si>
    <t>Pastel</t>
  </si>
  <si>
    <t>Lineas Chocolate/blanco</t>
  </si>
  <si>
    <t>Café / Naranja</t>
  </si>
  <si>
    <t>Rojo /marino</t>
  </si>
  <si>
    <t>Naranja/ blanco</t>
  </si>
  <si>
    <t>Marino/ rojo</t>
  </si>
  <si>
    <t>Naranja / Bco</t>
  </si>
  <si>
    <t>Blanco/ Hot pink</t>
  </si>
  <si>
    <t>Negro / blanco</t>
  </si>
  <si>
    <t>Naranja borde negro</t>
  </si>
  <si>
    <t>Fiucsa/ blanco</t>
  </si>
  <si>
    <t>Fiucsa/ rosa claro</t>
  </si>
  <si>
    <t>HOMERO</t>
  </si>
  <si>
    <t>GALLETITA</t>
  </si>
  <si>
    <t>BICHO ESPECIAL</t>
  </si>
  <si>
    <t>CAMUFLAGE</t>
  </si>
  <si>
    <t>CAMUFLAGE CHICO</t>
  </si>
  <si>
    <t>AFRICAM</t>
  </si>
  <si>
    <t>LEOPARDO</t>
  </si>
  <si>
    <t>Fucsia / Blanco / Negro</t>
  </si>
  <si>
    <t>Fucsia / Fucsia</t>
  </si>
  <si>
    <t>VACA Unico</t>
  </si>
  <si>
    <t>SAND Unico</t>
  </si>
  <si>
    <t>ZEBRA</t>
  </si>
  <si>
    <t xml:space="preserve">BICHO  </t>
  </si>
  <si>
    <t>CAMUFLAJE 2013</t>
  </si>
  <si>
    <t>Café- Fucsia</t>
  </si>
  <si>
    <t>TULIPAN</t>
  </si>
  <si>
    <t>Multi</t>
  </si>
  <si>
    <t>CUADRICULA AZUL</t>
  </si>
  <si>
    <t>ZEBRA CAFÉ</t>
  </si>
  <si>
    <t>FLOR HAWAIANNA</t>
  </si>
  <si>
    <t>FLORES PASTEL</t>
  </si>
  <si>
    <t>BOLAS FUCSIA</t>
  </si>
  <si>
    <t>FLOR FONDO NEGRO</t>
  </si>
  <si>
    <t>PUNTITOS MULTI</t>
  </si>
  <si>
    <t>FLOR GRISACEA</t>
  </si>
  <si>
    <t>LUNAR RAYAS MORADO</t>
  </si>
  <si>
    <t>LUNAR RAYAS FUCSIA</t>
  </si>
  <si>
    <t>FLOR LOTO MARINO</t>
  </si>
  <si>
    <t>Verde Menta</t>
  </si>
  <si>
    <t>Flor Rosa</t>
  </si>
  <si>
    <t>FLOR BICHOS FUCSIA</t>
  </si>
  <si>
    <t>FLOR BICHOS MORADO</t>
  </si>
  <si>
    <t>ESPIRAL CAFÉ</t>
  </si>
  <si>
    <t>FLOR FONDO VINO</t>
  </si>
  <si>
    <t>MARIPOSAS MIX ROSA PASTEL</t>
  </si>
  <si>
    <t>PATA DE GALLO 2013</t>
  </si>
  <si>
    <t>Café - Rosa</t>
  </si>
  <si>
    <t>Azul grisaceo</t>
  </si>
  <si>
    <t>Rojo Obscuro</t>
  </si>
  <si>
    <t>Fresa / Fucsia</t>
  </si>
  <si>
    <t>CH</t>
  </si>
  <si>
    <t>M</t>
  </si>
  <si>
    <t>G</t>
  </si>
  <si>
    <t>Crema</t>
  </si>
  <si>
    <t>Melon</t>
  </si>
  <si>
    <t>Kaki</t>
  </si>
  <si>
    <t>Café Claro</t>
  </si>
  <si>
    <t>Amarillo Pollo</t>
  </si>
  <si>
    <t>MARINO CON GRIS</t>
  </si>
  <si>
    <t>Mariposas Marino</t>
  </si>
  <si>
    <t>Mariposas Rojo</t>
  </si>
  <si>
    <t>Mariposas Fucsia</t>
  </si>
  <si>
    <t>Mariposas Gris</t>
  </si>
  <si>
    <t>Formato Pedido LIGAS / BASTIDORES</t>
  </si>
  <si>
    <t>Total ligas</t>
  </si>
  <si>
    <t>Storage Case XL</t>
  </si>
  <si>
    <t>Camuflage</t>
  </si>
  <si>
    <t>Skin tones</t>
  </si>
  <si>
    <t>Neon Green</t>
  </si>
  <si>
    <t>Teal</t>
  </si>
  <si>
    <t>Glow in the dark</t>
  </si>
  <si>
    <t>Neon Orange</t>
  </si>
  <si>
    <t>Black</t>
  </si>
  <si>
    <t>Orange</t>
  </si>
  <si>
    <t>Grey</t>
  </si>
  <si>
    <t>Dark Green</t>
  </si>
  <si>
    <t>Olive Green</t>
  </si>
  <si>
    <t>Lime Green</t>
  </si>
  <si>
    <t>White</t>
  </si>
  <si>
    <t>Navy Blue</t>
  </si>
  <si>
    <t>Ocean Blue</t>
  </si>
  <si>
    <t>Turquoise</t>
  </si>
  <si>
    <t>Yellow</t>
  </si>
  <si>
    <t>Caramel</t>
  </si>
  <si>
    <t>Red</t>
  </si>
  <si>
    <t>Pink</t>
  </si>
  <si>
    <t>Purple</t>
  </si>
  <si>
    <t>Mixed</t>
  </si>
  <si>
    <t>Clear</t>
  </si>
  <si>
    <t>Rose</t>
  </si>
  <si>
    <t>Usa theme</t>
  </si>
  <si>
    <t>Spring  Theme</t>
  </si>
  <si>
    <t>Ocean Theme</t>
  </si>
  <si>
    <t>Twilight Theme</t>
  </si>
  <si>
    <t>Mixed Neon</t>
  </si>
  <si>
    <t>Mermaid</t>
  </si>
  <si>
    <t>Gold Mint Bands</t>
  </si>
  <si>
    <t>Evergreen Bands</t>
  </si>
  <si>
    <t>Fucsia - Rose</t>
  </si>
  <si>
    <t>Royal purple</t>
  </si>
  <si>
    <t>White pearl</t>
  </si>
  <si>
    <t>Frost bands</t>
  </si>
  <si>
    <t>Deep blue</t>
  </si>
  <si>
    <t>Metallic Carbon</t>
  </si>
  <si>
    <t>Jet Black</t>
  </si>
  <si>
    <t>Orange and Cream</t>
  </si>
  <si>
    <t>Strawberry Lemonade</t>
  </si>
  <si>
    <t>Lemon Lime</t>
  </si>
  <si>
    <t>Pretty n pink</t>
  </si>
  <si>
    <t>Mixed Marble</t>
  </si>
  <si>
    <t>Fantasy Glitter</t>
  </si>
  <si>
    <t>Fireworks Bands</t>
  </si>
  <si>
    <t>Enchanted Glitter</t>
  </si>
  <si>
    <t>PRECIO</t>
  </si>
  <si>
    <t>SILICONE</t>
  </si>
  <si>
    <t>OPAQUE paq. 150 = $ 15.00</t>
  </si>
  <si>
    <t>JELLY paq. 150 = $ 15.00</t>
  </si>
  <si>
    <t xml:space="preserve">Mixed Metallic </t>
  </si>
  <si>
    <t>LIMITED EDITION paq. 150 = $ 60.00</t>
  </si>
  <si>
    <t>Total a pagar</t>
  </si>
  <si>
    <t>Kit Rainbow Loom</t>
  </si>
  <si>
    <t xml:space="preserve">Storage Case </t>
  </si>
  <si>
    <t xml:space="preserve">Guide Book  </t>
  </si>
  <si>
    <t>Gancho blanco</t>
  </si>
  <si>
    <t>Kit bastidor circulo (incluye gancho)</t>
  </si>
  <si>
    <t>Bastidor transparente economico</t>
  </si>
  <si>
    <t>Paq. Clips "S" 50 pzas</t>
  </si>
  <si>
    <t>Paq. Clips "C" 24 pzas</t>
  </si>
  <si>
    <t>CEREZAS</t>
  </si>
  <si>
    <t>TURQUESA</t>
  </si>
  <si>
    <t>PRIMAVERA MIX</t>
  </si>
  <si>
    <t>FLOR 2014</t>
  </si>
  <si>
    <t>CAMEL / BEIGE</t>
  </si>
  <si>
    <t>MARINO / BCO</t>
  </si>
  <si>
    <t xml:space="preserve">Kit Loom Bands </t>
  </si>
  <si>
    <t>Kit Loom Bands - Dijes</t>
  </si>
  <si>
    <t>Monster Tail</t>
  </si>
  <si>
    <t>FORMATO KIT LIGAS / LIGAS</t>
  </si>
  <si>
    <t>Hook Rainbow Loom - Gancho</t>
  </si>
  <si>
    <t>Pin Replacement</t>
  </si>
  <si>
    <t>MANGO</t>
  </si>
  <si>
    <t>Burgandy / Café</t>
  </si>
  <si>
    <t>MIX MULTICOLOR</t>
  </si>
  <si>
    <t xml:space="preserve"> </t>
  </si>
  <si>
    <t>JADE</t>
  </si>
  <si>
    <t>Azul aquia con blanco</t>
  </si>
  <si>
    <t>Elsa</t>
  </si>
  <si>
    <t>Anna</t>
  </si>
  <si>
    <t>Olaf</t>
  </si>
  <si>
    <t>Malefica</t>
  </si>
  <si>
    <t>MEDIA</t>
  </si>
  <si>
    <t>ALGODON</t>
  </si>
  <si>
    <t>ENCAJE</t>
  </si>
  <si>
    <t>RESORTE</t>
  </si>
  <si>
    <t>CROCHET 1.5"</t>
  </si>
  <si>
    <t>CROCHET 2.75"</t>
  </si>
  <si>
    <t>CROCHET 6"</t>
  </si>
  <si>
    <t>CROCHET 8"</t>
  </si>
  <si>
    <t>CROCHET 10"</t>
  </si>
  <si>
    <t>GORROS CROCHET RESORTE</t>
  </si>
  <si>
    <t>No se manejan</t>
  </si>
  <si>
    <t>FORMATO FIGURAS POPOTILLO</t>
  </si>
  <si>
    <t>HAIR TIE SATIN CHICAS</t>
  </si>
  <si>
    <t>HAIR TIE SATIN DIADEMAS</t>
  </si>
  <si>
    <t>Dancing Flowers</t>
  </si>
  <si>
    <t>Spring Flower</t>
  </si>
  <si>
    <t>Pastel Flower</t>
  </si>
  <si>
    <t>Vintage Floral</t>
  </si>
  <si>
    <t>Spring Daistes</t>
  </si>
  <si>
    <t>FRUTAS</t>
  </si>
  <si>
    <t>Cupcakes</t>
  </si>
  <si>
    <t>Strawberries</t>
  </si>
  <si>
    <t>Rainbow Candy</t>
  </si>
  <si>
    <t>Cherries</t>
  </si>
  <si>
    <t>Fruit Salad</t>
  </si>
  <si>
    <t>MIX GLITTER</t>
  </si>
  <si>
    <t>Hearts</t>
  </si>
  <si>
    <t>Rainbow Chevron</t>
  </si>
  <si>
    <t>Dippin dots</t>
  </si>
  <si>
    <t>Purple / white Zebra</t>
  </si>
  <si>
    <t>Hot Pink / Black Zebra</t>
  </si>
  <si>
    <t>PATA GALLO</t>
  </si>
  <si>
    <t>Hot Pink/ Black</t>
  </si>
  <si>
    <t>Red/ Black</t>
  </si>
  <si>
    <t>Black/ White</t>
  </si>
  <si>
    <t>Pink/ White</t>
  </si>
  <si>
    <t>NAUTICAL PRINT ELASTIC</t>
  </si>
  <si>
    <t>Anchor</t>
  </si>
  <si>
    <t>Seahorse</t>
  </si>
  <si>
    <t>Skulls</t>
  </si>
  <si>
    <t>Sea Creatures</t>
  </si>
  <si>
    <t>Blow Fish</t>
  </si>
  <si>
    <t>Dolphins</t>
  </si>
  <si>
    <t>Star Fish</t>
  </si>
  <si>
    <t>Whales</t>
  </si>
  <si>
    <t>Captain's Wheel</t>
  </si>
  <si>
    <t>Calabaza fondo Negro</t>
  </si>
  <si>
    <t>Calabaza fondo lila</t>
  </si>
  <si>
    <t>Calabaza fondo rosa</t>
  </si>
  <si>
    <t>Princess fondo negro</t>
  </si>
  <si>
    <t>Princess fondo lila</t>
  </si>
  <si>
    <t>Princess fondo Rosa</t>
  </si>
  <si>
    <t>Coronas y corazones fondo Beige</t>
  </si>
  <si>
    <t>Coronas y corazones fondo negro</t>
  </si>
  <si>
    <t>Tulipanes y Mariposas</t>
  </si>
  <si>
    <t>Catarinas</t>
  </si>
  <si>
    <t>Pascua</t>
  </si>
  <si>
    <t>Pajaros fondo azul</t>
  </si>
  <si>
    <t>Botones</t>
  </si>
  <si>
    <t>Mariposas</t>
  </si>
  <si>
    <t>Pajaros Rosas</t>
  </si>
  <si>
    <t>Arbolitos</t>
  </si>
  <si>
    <t>Diagonales Verde/Rojo</t>
  </si>
  <si>
    <t>Puntos Rojo/Verde</t>
  </si>
  <si>
    <t>Diagonales Rojo</t>
  </si>
  <si>
    <t>Copos de Nieve</t>
  </si>
  <si>
    <t>Reilete Rojo/Verde</t>
  </si>
  <si>
    <t>Copos de Nieve fondo azul</t>
  </si>
  <si>
    <t>Base roja, puntos blancos</t>
  </si>
  <si>
    <t>Dulces Base naranja Quemado</t>
  </si>
  <si>
    <t>luces</t>
  </si>
  <si>
    <t>Pies de Duendes</t>
  </si>
  <si>
    <t>Muneco de Nieve base blanco</t>
  </si>
  <si>
    <t>Muneco de Nieve base naranja</t>
  </si>
  <si>
    <t>Zebra verde, rojo</t>
  </si>
  <si>
    <t>Soles</t>
  </si>
  <si>
    <t>Ondas Multicolor</t>
  </si>
  <si>
    <t>Pelotas</t>
  </si>
  <si>
    <t>VERANO</t>
  </si>
  <si>
    <t>Catarinas 2</t>
  </si>
  <si>
    <t>Sandalias</t>
  </si>
  <si>
    <t>Juguetes Playa</t>
  </si>
  <si>
    <t>Sandias</t>
  </si>
  <si>
    <t>Helados</t>
  </si>
  <si>
    <t>Candy Corn</t>
  </si>
  <si>
    <t>Fail Flowers</t>
  </si>
  <si>
    <t>Pumpkin</t>
  </si>
  <si>
    <t>Halloween Bubbles</t>
  </si>
  <si>
    <t>Zig-Zag</t>
  </si>
  <si>
    <t xml:space="preserve">Leaves </t>
  </si>
  <si>
    <t>Eyes</t>
  </si>
  <si>
    <t>Spider</t>
  </si>
  <si>
    <t>Peppa Pig</t>
  </si>
  <si>
    <t>DURAZNO</t>
  </si>
  <si>
    <t>CHOCOLATE</t>
  </si>
  <si>
    <t>IVORY</t>
  </si>
  <si>
    <t>CHAMPAGNE</t>
  </si>
  <si>
    <t>PLATA</t>
  </si>
  <si>
    <t>HAR TIE GLITTER DIADEMAS</t>
  </si>
  <si>
    <t>COLORES</t>
  </si>
  <si>
    <t>ROLLOS pedir cotizacion</t>
  </si>
  <si>
    <t>DIADEMAS</t>
  </si>
  <si>
    <t>Verde Militar</t>
  </si>
  <si>
    <t>Azul Celeste</t>
  </si>
  <si>
    <t xml:space="preserve">BROCHES/PAQUETE </t>
  </si>
  <si>
    <t>COMPRA MINIMA 1 DOCENA</t>
  </si>
  <si>
    <t>Flores hippi</t>
  </si>
  <si>
    <t>corazones</t>
  </si>
  <si>
    <t>Zig Zag</t>
  </si>
  <si>
    <t>Animal Print</t>
  </si>
  <si>
    <t>Buhos</t>
  </si>
  <si>
    <t>Mini Polca</t>
  </si>
  <si>
    <t>PAR FLOR CHICA</t>
  </si>
  <si>
    <t>POMPON CHICO</t>
  </si>
  <si>
    <t>Metallic Gold</t>
  </si>
  <si>
    <t>Metallic Silver</t>
  </si>
  <si>
    <t>Metallic White</t>
  </si>
  <si>
    <t>Metallic Purple</t>
  </si>
  <si>
    <t>Metallic Blue</t>
  </si>
  <si>
    <t>Glitter Gold</t>
  </si>
  <si>
    <t>Glitter White</t>
  </si>
  <si>
    <t>Neon Yellow</t>
  </si>
  <si>
    <t>Neon Pink</t>
  </si>
  <si>
    <t>Pink-White</t>
  </si>
  <si>
    <t>Pink Persian</t>
  </si>
  <si>
    <t>White Persian</t>
  </si>
  <si>
    <t>Black Persian</t>
  </si>
  <si>
    <t>Purple Persian</t>
  </si>
  <si>
    <t>Neon Orange Persian</t>
  </si>
  <si>
    <t>Lime Green Persian</t>
  </si>
  <si>
    <t>Ocean Blue Persian</t>
  </si>
  <si>
    <t>Teal Green Persian</t>
  </si>
  <si>
    <t>Hot Pink Persian</t>
  </si>
  <si>
    <t>Lime Green Sweets</t>
  </si>
  <si>
    <t>Navy Blue Sweets</t>
  </si>
  <si>
    <t>Orange Sweets</t>
  </si>
  <si>
    <t>Yellos Green Sweets</t>
  </si>
  <si>
    <t>Turquoise Blue Sweets</t>
  </si>
  <si>
    <t>Pastel Pink Sweets</t>
  </si>
  <si>
    <t>PERSIAN / SWEET paq. 150 = $ 30</t>
  </si>
  <si>
    <t>ROLLOS verificar cotizacion</t>
  </si>
  <si>
    <t>FORMATO  ORGANICO / GROSSGRAIN / ORGANZA</t>
  </si>
  <si>
    <t>FORMATO  DIADEMAS /  MATERIALES</t>
  </si>
  <si>
    <t>Accesorios</t>
  </si>
  <si>
    <t>TOTAL ACCESORIOS</t>
  </si>
  <si>
    <t>Amarillo pollo</t>
  </si>
  <si>
    <t>LILITA</t>
  </si>
  <si>
    <t>FRESA</t>
  </si>
  <si>
    <t>ROSA NEON CLARO</t>
  </si>
  <si>
    <t>ROSA BEBE</t>
  </si>
  <si>
    <t>ROSA VIEJO</t>
  </si>
  <si>
    <t>MELON</t>
  </si>
  <si>
    <t>AMARILLO POLLO</t>
  </si>
  <si>
    <t>AMARILLO CANARIO</t>
  </si>
  <si>
    <t xml:space="preserve">Aqua  </t>
  </si>
  <si>
    <t>AQUA OBSCURO</t>
  </si>
  <si>
    <t>Amarillo Huevo</t>
  </si>
  <si>
    <t>Durazno</t>
  </si>
  <si>
    <t>Verde lima</t>
  </si>
  <si>
    <t>Verde Oliva</t>
  </si>
  <si>
    <t>UNITALLA</t>
  </si>
  <si>
    <t>OTROS</t>
  </si>
  <si>
    <t>Mariposas Rosa</t>
  </si>
  <si>
    <t>Mariposas Azul claro</t>
  </si>
  <si>
    <t>Mariposas Naranja</t>
  </si>
  <si>
    <t>Mariposas Coral</t>
  </si>
  <si>
    <t>CLIP 004 - 5.5cm (50 pzas)</t>
  </si>
  <si>
    <t>SOBRE PEDIDO, APROXIMADAMENTE 8 DIAS HABILES</t>
  </si>
  <si>
    <t>HAIR TIE DECORADO (CHICAS $ 4.5, GRANDE $ 8.00)</t>
  </si>
  <si>
    <t>Bronce</t>
  </si>
  <si>
    <t>Burgandy</t>
  </si>
  <si>
    <t>Rosa Fuerte</t>
  </si>
  <si>
    <t>Cereza</t>
  </si>
  <si>
    <t>Azul Mezclilla</t>
  </si>
  <si>
    <t>Naranja Obscuro</t>
  </si>
  <si>
    <t>Naranja Claro</t>
  </si>
  <si>
    <t>Calabaza</t>
  </si>
  <si>
    <t>Amarillo Fuerte</t>
  </si>
  <si>
    <t>Tan</t>
  </si>
  <si>
    <t>Te Verde</t>
  </si>
  <si>
    <t>Azul Cielo</t>
  </si>
  <si>
    <t>Verde Lima</t>
  </si>
  <si>
    <t>Verde Obscuro</t>
  </si>
  <si>
    <t>Blanco Polar</t>
  </si>
  <si>
    <t>Silver Sparkle</t>
  </si>
  <si>
    <t>Verde Bandera</t>
  </si>
  <si>
    <t>Verde Pastel</t>
  </si>
  <si>
    <t>Naranja Neon claro</t>
  </si>
  <si>
    <t>Fucsia Neon</t>
  </si>
  <si>
    <t>Gris Claro</t>
  </si>
  <si>
    <t>Amarillo Bebe</t>
  </si>
  <si>
    <t>Natural</t>
  </si>
  <si>
    <t>Arlequin Multicolor</t>
  </si>
  <si>
    <t>Arlequin Azul Marino</t>
  </si>
  <si>
    <t>Arlequin Verde</t>
  </si>
  <si>
    <t>Arlequin Fucsia</t>
  </si>
  <si>
    <t>Arlequin Negro</t>
  </si>
  <si>
    <t>Arlequin Azul Cielo</t>
  </si>
  <si>
    <t>Arlequin Rojo</t>
  </si>
  <si>
    <t>Arlequin Café</t>
  </si>
  <si>
    <t>Arlequin Coral</t>
  </si>
  <si>
    <t>Glow in dark purple</t>
  </si>
  <si>
    <t>Glow in dark blue</t>
  </si>
  <si>
    <t>10 mts</t>
  </si>
  <si>
    <t>3 mts</t>
  </si>
  <si>
    <t>FROZEN</t>
  </si>
  <si>
    <t>Frozen</t>
  </si>
  <si>
    <t>Olaf Caras</t>
  </si>
  <si>
    <t>Olaf verano</t>
  </si>
  <si>
    <t>Hermanas</t>
  </si>
  <si>
    <t>Hermanas verando</t>
  </si>
  <si>
    <t>Hermanas invierno</t>
  </si>
  <si>
    <t xml:space="preserve">PRINCESAS  </t>
  </si>
  <si>
    <t xml:space="preserve">Princesas   </t>
  </si>
  <si>
    <t>Princesas caras</t>
  </si>
  <si>
    <t>Carruaje</t>
  </si>
  <si>
    <t>PEPPA  3/8"</t>
  </si>
  <si>
    <t>Peppa</t>
  </si>
  <si>
    <t>Lala Loopsy</t>
  </si>
  <si>
    <t>Buhos verano</t>
  </si>
  <si>
    <t>Rojo/Blanco</t>
  </si>
  <si>
    <t>Formato Pedido Rollos ESPECIAL</t>
  </si>
  <si>
    <t xml:space="preserve">MICKEY  </t>
  </si>
  <si>
    <t>Rollos</t>
  </si>
  <si>
    <t>FLOR CLARA</t>
  </si>
  <si>
    <t>Hall1 Botas</t>
  </si>
  <si>
    <t>Hall2 Arana</t>
  </si>
  <si>
    <t>Hall3 Mickey</t>
  </si>
  <si>
    <t>Monster 1</t>
  </si>
  <si>
    <t>Monster 2</t>
  </si>
  <si>
    <t>Monster 3</t>
  </si>
  <si>
    <t>Monster 4</t>
  </si>
  <si>
    <t>Nav Reno</t>
  </si>
  <si>
    <t>Nav bota Buho</t>
  </si>
  <si>
    <t>Nav Z</t>
  </si>
  <si>
    <t>Nav buho azul</t>
  </si>
  <si>
    <t>Nav buho verde</t>
  </si>
  <si>
    <t>Nav Mickey</t>
  </si>
  <si>
    <t>Nav galletita</t>
  </si>
  <si>
    <t>VARIOS SP</t>
  </si>
  <si>
    <t>SOBRE PEDIDO, APROXIMADAMENTE 10 DIAS HABILES</t>
  </si>
  <si>
    <t>FORMATO HUACALES</t>
  </si>
  <si>
    <t>FORMATO MASON JAR</t>
  </si>
  <si>
    <t>Formato de pedido Huacales</t>
  </si>
  <si>
    <t>HUACALES</t>
  </si>
  <si>
    <t>30 x 30 x 50 (4 lineas)</t>
  </si>
  <si>
    <t>30 x 30 x 50 tabla</t>
  </si>
  <si>
    <t>30 x 30 x 50 (3 lineas)</t>
  </si>
  <si>
    <t>17 x 30 x 50 (2 lineas)</t>
  </si>
  <si>
    <t>17 x 24 x 37 (3 lineas)</t>
  </si>
  <si>
    <t>18 x 20 x 20 (3 lineas)</t>
  </si>
  <si>
    <t>15 x 20 x 20 (3 lineas)</t>
  </si>
  <si>
    <t>40 x 40</t>
  </si>
  <si>
    <t>35 x 35</t>
  </si>
  <si>
    <t>BASES CON RUEDAS</t>
  </si>
  <si>
    <t>ENVIO FEDEX (5KG STD)</t>
  </si>
  <si>
    <t>CHANCLITAS</t>
  </si>
  <si>
    <t>HOJAS DELGADAS</t>
  </si>
  <si>
    <t>ZEBRA FUCSIA</t>
  </si>
  <si>
    <t>DECOMIX MORADO</t>
  </si>
  <si>
    <t>MAPLE MIX</t>
  </si>
  <si>
    <t>Formato de pedido Mason Jar</t>
  </si>
  <si>
    <t>MASON JAR</t>
  </si>
  <si>
    <t>e) Contenedor de agua</t>
  </si>
  <si>
    <t>q) Ball half gallon 64 oz - pieza</t>
  </si>
  <si>
    <t>s) Mason Jar Beyond del Sol 16 oz - 4 piezas</t>
  </si>
  <si>
    <t xml:space="preserve">t) Aladdin 20 oz - Drink it hot </t>
  </si>
  <si>
    <t>u) Aladdin 16 oz tinted tumbler</t>
  </si>
  <si>
    <t>v) Frozen Mason Jar</t>
  </si>
  <si>
    <t>w) Aladdin tinted 16 oz - 4 piezas</t>
  </si>
  <si>
    <t>x) Saleros Mason Jar - 2 piezas</t>
  </si>
  <si>
    <t>y) Mason Jar Shots - 4 piezas</t>
  </si>
  <si>
    <t>z) Mason Jar Insulated 32 oz</t>
  </si>
  <si>
    <t>z1) Mason Jar insulated 20 oz</t>
  </si>
  <si>
    <t>aa) Mason Jar Candle 6 inch - 3 piezas</t>
  </si>
  <si>
    <t>ab) Mason Jar con etiqueta 16 onzas - 4piezas</t>
  </si>
  <si>
    <t>ac) Shots oreja - 4 piezas</t>
  </si>
  <si>
    <t>ad) Shots colores - 4 piezas</t>
  </si>
  <si>
    <t xml:space="preserve">FLOR PETALOS </t>
  </si>
  <si>
    <t>FOSFO ESTRELLAS</t>
  </si>
  <si>
    <t>Estrellitas Marino</t>
  </si>
  <si>
    <t>Estrellitas Coral</t>
  </si>
  <si>
    <t>Estrellitas Aqua</t>
  </si>
  <si>
    <t>Estrellitas Rojo</t>
  </si>
  <si>
    <t>Estrellitas Beige</t>
  </si>
  <si>
    <t>Estrellitas Rosa Neo</t>
  </si>
  <si>
    <t>Estrellitas Amarillo Neon</t>
  </si>
  <si>
    <t>Estrellitas Rosita</t>
  </si>
  <si>
    <t>Aqua</t>
  </si>
  <si>
    <t xml:space="preserve">Verde Neon </t>
  </si>
  <si>
    <t>Coral 2015</t>
  </si>
  <si>
    <t>Amarillo Neon 2015</t>
  </si>
  <si>
    <t>GROSSGRAIN LISO $ 30.00</t>
  </si>
  <si>
    <t>FUCSIA</t>
  </si>
  <si>
    <t>LIMON - NARANJA</t>
  </si>
  <si>
    <t>BCO / NEGRO</t>
  </si>
  <si>
    <t>MORADO / BCO</t>
  </si>
  <si>
    <t>LIMON / BCO</t>
  </si>
  <si>
    <t>ROJO</t>
  </si>
  <si>
    <t>FLOR ORIGAMI MORADO</t>
  </si>
  <si>
    <t>CALEIDOSCOPIO</t>
  </si>
  <si>
    <t>NARANJITAS</t>
  </si>
  <si>
    <t>FLOR MINI MULTI</t>
  </si>
  <si>
    <t>Café turquesa rosa</t>
  </si>
  <si>
    <t>LUNARES</t>
  </si>
  <si>
    <t>CIRCULOS MULTI</t>
  </si>
  <si>
    <t>Tuquesa</t>
  </si>
  <si>
    <t>LIMON</t>
  </si>
  <si>
    <t>FLOR HIPPIE</t>
  </si>
  <si>
    <t>DONITAS</t>
  </si>
  <si>
    <t>LUNARES / RAYAS</t>
  </si>
  <si>
    <t>Aqua / menta</t>
  </si>
  <si>
    <t>BOLITAS ESPECIAL</t>
  </si>
  <si>
    <t>Morado / Lila</t>
  </si>
  <si>
    <t>FLOR CIRCULAR</t>
  </si>
  <si>
    <t>LINEA - ANIMAL MIX</t>
  </si>
  <si>
    <t>FLOR 2015</t>
  </si>
  <si>
    <t>a) 12 piezas pint - 16 oz</t>
  </si>
  <si>
    <t>b) 12 piezas quarter - 32 onzas</t>
  </si>
  <si>
    <t>c)  12 piezas jelly jars - 4 oz</t>
  </si>
  <si>
    <t>d) 12 piezas "canning jar" regular - 16 oz</t>
  </si>
  <si>
    <t>f) 6 piezas Jar wide mouth - 64 oz</t>
  </si>
  <si>
    <t>g) 12 piezas jelly jars - 8oz</t>
  </si>
  <si>
    <t xml:space="preserve">h) "Canning jars" 12 piezas - 8 oz </t>
  </si>
  <si>
    <t>i) 24 piezas - 32 onzas</t>
  </si>
  <si>
    <t>j) 24 oz- wide mouth 9 piezas</t>
  </si>
  <si>
    <t>k) 4 vasos -  16 oz</t>
  </si>
  <si>
    <t>l) Ball canning verde 6 piezas - 16 oz</t>
  </si>
  <si>
    <t>m) Ball canning azul o morado 6 piezas - 16 oz</t>
  </si>
  <si>
    <t>o) Ball Quart verde / morado / azul (32oz) 4 piezas</t>
  </si>
  <si>
    <t>p) Ball regular - 24 oz - 9 piezas</t>
  </si>
  <si>
    <t>r) Ball 1/2 pint - 12 piezas - 8oz</t>
  </si>
  <si>
    <t>ae) Mason Jar sin etiqueta con popote - 6 pzas</t>
  </si>
  <si>
    <t>af ) Mason jar 700 ml - 24 onzas agarradera</t>
  </si>
  <si>
    <t>Mason Jar especial 8 oz - 4 piezas</t>
  </si>
  <si>
    <t>Mason Jar Smooth 4 oz - 4 piezas</t>
  </si>
  <si>
    <t>Popotes anchos y tapa colores - 4 piezas</t>
  </si>
  <si>
    <t>Popotes regular y tapa colores - 4 piezas</t>
  </si>
  <si>
    <t>Mason Jar para especies - 4 piezas</t>
  </si>
  <si>
    <t>Azul pitufo</t>
  </si>
  <si>
    <t>Buho Turquesa</t>
  </si>
  <si>
    <t>Buho Multicolor</t>
  </si>
  <si>
    <t>Marinero</t>
  </si>
  <si>
    <t>Mason taza 16oz colores morado, azul, rojo con tapa sin popote</t>
  </si>
  <si>
    <t>Aladdin insulated transparente tapa color / popote</t>
  </si>
  <si>
    <t>Aladdin 20 oz insulated azul, fucsia, rojo</t>
  </si>
  <si>
    <t>n) Aladdin Mason Jar (pieza)</t>
  </si>
  <si>
    <t>ABEJAS</t>
  </si>
  <si>
    <t>Multiolor</t>
  </si>
  <si>
    <t>Azul gris</t>
  </si>
  <si>
    <t>Arena</t>
  </si>
  <si>
    <t>VARIOS ESTAMPADOS</t>
  </si>
  <si>
    <t>Flor mix azul</t>
  </si>
  <si>
    <t>Flor mix verde</t>
  </si>
  <si>
    <t>Flor mix café</t>
  </si>
  <si>
    <t>Flor mix naranja</t>
  </si>
  <si>
    <t>Flor blanco lila</t>
  </si>
  <si>
    <t>Buho 2</t>
  </si>
  <si>
    <t>Buho 1</t>
  </si>
  <si>
    <t>BOTAS FONDO BLANCO</t>
  </si>
  <si>
    <t>CORAZONES FONDO BCO</t>
  </si>
  <si>
    <t>CORAZONES FONDO ROSA</t>
  </si>
  <si>
    <t>Fucsia / Rosa</t>
  </si>
  <si>
    <t>FUCSIA/BLANCO</t>
  </si>
  <si>
    <t>ACUA/BLANCO</t>
  </si>
  <si>
    <t>TURQUESA/BLANCO</t>
  </si>
  <si>
    <t>ROJO/BLANCO</t>
  </si>
  <si>
    <t>FLOR 2016 AZUL/TURQUESA</t>
  </si>
  <si>
    <t>FLOR 2016 NARANJA/CORAL</t>
  </si>
  <si>
    <t>4 PETALOS MORADO</t>
  </si>
  <si>
    <t xml:space="preserve">4 PETALOS ROSA </t>
  </si>
  <si>
    <t>MANZANAS OTONALES</t>
  </si>
  <si>
    <t>GOTAS DE COLORES</t>
  </si>
  <si>
    <t>FLORES OCRE</t>
  </si>
  <si>
    <t>FLOR 2016 FUCSIA/CAFÉ</t>
  </si>
  <si>
    <t xml:space="preserve">Tapa Decorada </t>
  </si>
  <si>
    <t>Lechero con 6 piezas</t>
  </si>
  <si>
    <t>Mason Jar Trio</t>
  </si>
  <si>
    <t>Mason Jar Elite 16oz caja con 4 piezas</t>
  </si>
  <si>
    <t>Mason Jar Elite 8oz caja con 4 piezas</t>
  </si>
  <si>
    <t>County Fair Transparente</t>
  </si>
  <si>
    <t>3"</t>
  </si>
  <si>
    <t>NUEVOS ESTAMPADOS</t>
  </si>
  <si>
    <t>Flamingos Rosas</t>
  </si>
  <si>
    <t>Caballos primaveral</t>
  </si>
  <si>
    <t>Perros Fondo gris</t>
  </si>
  <si>
    <t>Caballos</t>
  </si>
  <si>
    <t>Mariposas Beige</t>
  </si>
  <si>
    <t>Emoticons 1</t>
  </si>
  <si>
    <t>Emoticons 2</t>
  </si>
  <si>
    <t>Emoticons 3</t>
  </si>
  <si>
    <t>Emoticons 4</t>
  </si>
  <si>
    <t>Emoticons 5</t>
  </si>
  <si>
    <t>Emoticons 6</t>
  </si>
  <si>
    <t xml:space="preserve">Starbucks 1 </t>
  </si>
  <si>
    <t>Starbucks 2</t>
  </si>
  <si>
    <t>Starbucks 3</t>
  </si>
  <si>
    <t>Starbucks 4</t>
  </si>
  <si>
    <t>Starbucks 5</t>
  </si>
  <si>
    <t>Starbucks 6</t>
  </si>
  <si>
    <t>Mariposas Fondo Negro</t>
  </si>
  <si>
    <t>Perros Fondo Acua</t>
  </si>
  <si>
    <t>Caballos Blancos</t>
  </si>
  <si>
    <t>Mariposas Ordenadas</t>
  </si>
  <si>
    <t>Perros Fondo Polca azul</t>
  </si>
  <si>
    <t xml:space="preserve">Pets </t>
  </si>
  <si>
    <t>Pandas</t>
  </si>
  <si>
    <t>Livelulas y mariposas</t>
  </si>
  <si>
    <t>Coala</t>
  </si>
  <si>
    <t>Perros Fondo Polca rosa</t>
  </si>
  <si>
    <t>Conejos de Pascua 1</t>
  </si>
  <si>
    <t>Puntos Multicolor 2</t>
  </si>
  <si>
    <t>Fiesta 3</t>
  </si>
  <si>
    <t>Fiesta 4</t>
  </si>
  <si>
    <t>Fiesta 5</t>
  </si>
  <si>
    <t>Amor 1</t>
  </si>
  <si>
    <t>Amor 2</t>
  </si>
  <si>
    <t>Amor 3</t>
  </si>
  <si>
    <t>Amor 4</t>
  </si>
  <si>
    <t>Amor 5</t>
  </si>
  <si>
    <t>Amor 6</t>
  </si>
  <si>
    <t>Amor 7</t>
  </si>
  <si>
    <t>Mts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</si>
</sst>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0000"/>
    <numFmt numFmtId="167" formatCode="&quot;$&quot;#,##0.00;[Red]&quot;$&quot;#,##0.00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63"/>
      <name val="Arial"/>
      <family val="2"/>
    </font>
    <font>
      <u/>
      <sz val="10"/>
      <name val="Arial"/>
      <family val="2"/>
    </font>
    <font>
      <b/>
      <sz val="9.5"/>
      <color rgb="FF000000"/>
      <name val="Arial"/>
      <family val="2"/>
    </font>
    <font>
      <sz val="8"/>
      <color rgb="FFE6E7E9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2"/>
      <color theme="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0" tint="-0.3499862666707357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386">
    <xf numFmtId="0" fontId="0" fillId="0" borderId="0" xfId="0"/>
    <xf numFmtId="0" fontId="2" fillId="4" borderId="1" xfId="3" applyFont="1" applyFill="1" applyBorder="1" applyAlignment="1">
      <alignment horizontal="center" vertical="top" wrapText="1"/>
    </xf>
    <xf numFmtId="0" fontId="3" fillId="0" borderId="0" xfId="0" applyFont="1"/>
    <xf numFmtId="0" fontId="5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1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" fontId="3" fillId="0" borderId="0" xfId="0" applyNumberFormat="1" applyFont="1" applyFill="1" applyAlignment="1">
      <alignment horizontal="center"/>
    </xf>
    <xf numFmtId="8" fontId="3" fillId="0" borderId="0" xfId="0" applyNumberFormat="1" applyFont="1" applyAlignment="1">
      <alignment horizontal="center"/>
    </xf>
    <xf numFmtId="0" fontId="7" fillId="0" borderId="0" xfId="0" applyFont="1"/>
    <xf numFmtId="8" fontId="7" fillId="0" borderId="0" xfId="0" applyNumberFormat="1" applyFont="1" applyAlignment="1">
      <alignment horizontal="center"/>
    </xf>
    <xf numFmtId="0" fontId="5" fillId="11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/>
    <xf numFmtId="44" fontId="6" fillId="0" borderId="0" xfId="1" applyFont="1" applyAlignment="1">
      <alignment horizontal="left"/>
    </xf>
    <xf numFmtId="0" fontId="6" fillId="0" borderId="0" xfId="0" applyFont="1"/>
    <xf numFmtId="1" fontId="10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8" borderId="1" xfId="2" applyFont="1" applyFill="1" applyBorder="1"/>
    <xf numFmtId="0" fontId="2" fillId="0" borderId="1" xfId="0" applyFont="1" applyFill="1" applyBorder="1"/>
    <xf numFmtId="17" fontId="2" fillId="0" borderId="1" xfId="0" applyNumberFormat="1" applyFont="1" applyFill="1" applyBorder="1"/>
    <xf numFmtId="0" fontId="2" fillId="0" borderId="1" xfId="2" applyFont="1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6" borderId="1" xfId="2" applyFont="1" applyFill="1" applyBorder="1"/>
    <xf numFmtId="0" fontId="2" fillId="7" borderId="1" xfId="0" applyFont="1" applyFill="1" applyBorder="1"/>
    <xf numFmtId="0" fontId="2" fillId="6" borderId="1" xfId="2" applyFont="1" applyFill="1" applyBorder="1" applyAlignment="1">
      <alignment horizontal="center"/>
    </xf>
    <xf numFmtId="0" fontId="12" fillId="0" borderId="0" xfId="0" applyFont="1"/>
    <xf numFmtId="0" fontId="2" fillId="0" borderId="0" xfId="0" applyFont="1" applyFill="1"/>
    <xf numFmtId="1" fontId="10" fillId="4" borderId="1" xfId="3" applyNumberFormat="1" applyFont="1" applyFill="1" applyBorder="1" applyAlignment="1">
      <alignment horizontal="center" vertical="top" wrapText="1"/>
    </xf>
    <xf numFmtId="0" fontId="2" fillId="7" borderId="1" xfId="2" applyFont="1" applyFill="1" applyBorder="1"/>
    <xf numFmtId="1" fontId="9" fillId="0" borderId="0" xfId="0" applyNumberFormat="1" applyFont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1" fontId="10" fillId="7" borderId="1" xfId="0" applyNumberFormat="1" applyFont="1" applyFill="1" applyBorder="1" applyAlignment="1">
      <alignment horizontal="center"/>
    </xf>
    <xf numFmtId="1" fontId="10" fillId="8" borderId="1" xfId="2" applyNumberFormat="1" applyFont="1" applyFill="1" applyBorder="1" applyAlignment="1">
      <alignment horizontal="center"/>
    </xf>
    <xf numFmtId="1" fontId="10" fillId="4" borderId="1" xfId="2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5" applyFont="1" applyFill="1" applyBorder="1" applyAlignment="1">
      <alignment horizontal="left" vertical="top" wrapText="1"/>
    </xf>
    <xf numFmtId="0" fontId="1" fillId="0" borderId="1" xfId="5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" fontId="10" fillId="7" borderId="4" xfId="0" applyNumberFormat="1" applyFont="1" applyFill="1" applyBorder="1" applyAlignment="1">
      <alignment horizontal="center"/>
    </xf>
    <xf numFmtId="0" fontId="3" fillId="12" borderId="0" xfId="0" applyFont="1" applyFill="1"/>
    <xf numFmtId="44" fontId="3" fillId="12" borderId="0" xfId="0" applyNumberFormat="1" applyFont="1" applyFill="1"/>
    <xf numFmtId="0" fontId="5" fillId="7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5" applyFont="1" applyFill="1" applyBorder="1" applyAlignment="1">
      <alignment horizontal="left" vertical="top" wrapText="1"/>
    </xf>
    <xf numFmtId="16" fontId="5" fillId="0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3" fillId="0" borderId="0" xfId="0" applyFont="1"/>
    <xf numFmtId="1" fontId="10" fillId="11" borderId="1" xfId="0" applyNumberFormat="1" applyFont="1" applyFill="1" applyBorder="1" applyAlignment="1">
      <alignment horizontal="center"/>
    </xf>
    <xf numFmtId="0" fontId="2" fillId="11" borderId="1" xfId="2" applyFont="1" applyFill="1" applyBorder="1"/>
    <xf numFmtId="0" fontId="2" fillId="7" borderId="1" xfId="2" applyFont="1" applyFill="1" applyBorder="1" applyAlignment="1">
      <alignment horizontal="center"/>
    </xf>
    <xf numFmtId="0" fontId="2" fillId="11" borderId="1" xfId="3" applyFont="1" applyFill="1" applyBorder="1" applyAlignment="1">
      <alignment horizontal="center" vertical="top" wrapText="1"/>
    </xf>
    <xf numFmtId="0" fontId="5" fillId="0" borderId="0" xfId="0" applyFont="1"/>
    <xf numFmtId="49" fontId="5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" fontId="10" fillId="6" borderId="1" xfId="3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0" fontId="1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4" fontId="1" fillId="0" borderId="0" xfId="0" applyNumberFormat="1" applyFont="1" applyAlignment="1">
      <alignment horizontal="center"/>
    </xf>
    <xf numFmtId="44" fontId="8" fillId="0" borderId="0" xfId="1" applyFont="1" applyAlignment="1">
      <alignment horizontal="left"/>
    </xf>
    <xf numFmtId="0" fontId="1" fillId="5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Fill="1"/>
    <xf numFmtId="8" fontId="3" fillId="0" borderId="0" xfId="1" applyNumberFormat="1" applyFont="1" applyAlignment="1">
      <alignment horizontal="center"/>
    </xf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11" borderId="0" xfId="0" applyFont="1" applyFill="1"/>
    <xf numFmtId="0" fontId="1" fillId="0" borderId="0" xfId="0" applyFont="1" applyAlignment="1">
      <alignment vertical="center"/>
    </xf>
    <xf numFmtId="44" fontId="1" fillId="0" borderId="0" xfId="0" applyNumberFormat="1" applyFont="1"/>
    <xf numFmtId="1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left"/>
    </xf>
    <xf numFmtId="8" fontId="1" fillId="0" borderId="0" xfId="0" applyNumberFormat="1" applyFont="1" applyAlignment="1">
      <alignment horizontal="left"/>
    </xf>
    <xf numFmtId="8" fontId="1" fillId="0" borderId="0" xfId="0" applyNumberFormat="1" applyFont="1"/>
    <xf numFmtId="0" fontId="3" fillId="0" borderId="1" xfId="0" applyFont="1" applyBorder="1"/>
    <xf numFmtId="0" fontId="1" fillId="0" borderId="1" xfId="0" applyFont="1" applyBorder="1"/>
    <xf numFmtId="0" fontId="1" fillId="6" borderId="0" xfId="0" applyFont="1" applyFill="1"/>
    <xf numFmtId="0" fontId="3" fillId="11" borderId="1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0" fontId="1" fillId="11" borderId="1" xfId="0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10" borderId="1" xfId="0" applyFont="1" applyFill="1" applyBorder="1"/>
    <xf numFmtId="0" fontId="1" fillId="0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Fill="1"/>
    <xf numFmtId="0" fontId="18" fillId="0" borderId="0" xfId="0" applyFont="1"/>
    <xf numFmtId="14" fontId="6" fillId="0" borderId="0" xfId="0" applyNumberFormat="1" applyFont="1" applyAlignment="1">
      <alignment horizontal="center"/>
    </xf>
    <xf numFmtId="8" fontId="7" fillId="0" borderId="0" xfId="0" applyNumberFormat="1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1" borderId="0" xfId="0" applyFont="1" applyFill="1" applyBorder="1"/>
    <xf numFmtId="0" fontId="1" fillId="1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7" fillId="0" borderId="0" xfId="0" applyNumberFormat="1" applyFont="1" applyFill="1"/>
    <xf numFmtId="0" fontId="20" fillId="0" borderId="0" xfId="0" applyFont="1" applyAlignment="1">
      <alignment horizontal="center"/>
    </xf>
    <xf numFmtId="0" fontId="3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/>
    <xf numFmtId="0" fontId="1" fillId="0" borderId="8" xfId="0" applyFont="1" applyBorder="1" applyAlignment="1">
      <alignment horizontal="left"/>
    </xf>
    <xf numFmtId="0" fontId="1" fillId="0" borderId="0" xfId="0" applyFont="1" applyBorder="1"/>
    <xf numFmtId="0" fontId="1" fillId="0" borderId="8" xfId="0" applyFont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0" fontId="1" fillId="0" borderId="12" xfId="0" applyFont="1" applyBorder="1"/>
    <xf numFmtId="0" fontId="3" fillId="0" borderId="8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" fillId="0" borderId="15" xfId="0" applyFont="1" applyBorder="1"/>
    <xf numFmtId="0" fontId="1" fillId="0" borderId="14" xfId="0" applyFont="1" applyBorder="1"/>
    <xf numFmtId="0" fontId="1" fillId="0" borderId="9" xfId="0" applyFont="1" applyBorder="1"/>
    <xf numFmtId="0" fontId="1" fillId="0" borderId="11" xfId="0" applyFont="1" applyBorder="1"/>
    <xf numFmtId="0" fontId="23" fillId="0" borderId="0" xfId="0" applyFont="1" applyAlignment="1">
      <alignment horizontal="right"/>
    </xf>
    <xf numFmtId="0" fontId="2" fillId="8" borderId="0" xfId="0" applyFont="1" applyFill="1" applyAlignment="1">
      <alignment horizontal="left"/>
    </xf>
    <xf numFmtId="0" fontId="2" fillId="8" borderId="0" xfId="0" applyFont="1" applyFill="1"/>
    <xf numFmtId="0" fontId="2" fillId="7" borderId="0" xfId="0" applyFont="1" applyFill="1" applyAlignment="1">
      <alignment horizontal="left"/>
    </xf>
    <xf numFmtId="0" fontId="2" fillId="7" borderId="0" xfId="0" applyFont="1" applyFill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4" fontId="6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1" fontId="16" fillId="0" borderId="0" xfId="0" applyNumberFormat="1" applyFont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4" xfId="0" applyFont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28" xfId="0" applyFont="1" applyBorder="1" applyAlignment="1">
      <alignment wrapText="1"/>
    </xf>
    <xf numFmtId="0" fontId="1" fillId="0" borderId="33" xfId="0" applyFont="1" applyBorder="1"/>
    <xf numFmtId="0" fontId="1" fillId="0" borderId="34" xfId="0" applyFont="1" applyBorder="1"/>
    <xf numFmtId="0" fontId="1" fillId="0" borderId="5" xfId="0" applyFont="1" applyBorder="1"/>
    <xf numFmtId="8" fontId="3" fillId="0" borderId="23" xfId="1" applyNumberFormat="1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7" fillId="0" borderId="31" xfId="0" applyFont="1" applyBorder="1"/>
    <xf numFmtId="44" fontId="7" fillId="0" borderId="11" xfId="0" applyNumberFormat="1" applyFont="1" applyBorder="1"/>
    <xf numFmtId="0" fontId="1" fillId="0" borderId="11" xfId="0" applyFont="1" applyBorder="1" applyAlignment="1">
      <alignment horizontal="center"/>
    </xf>
    <xf numFmtId="44" fontId="1" fillId="0" borderId="34" xfId="1" applyFont="1" applyBorder="1"/>
    <xf numFmtId="0" fontId="1" fillId="0" borderId="38" xfId="0" applyFont="1" applyBorder="1"/>
    <xf numFmtId="0" fontId="1" fillId="7" borderId="38" xfId="0" applyFont="1" applyFill="1" applyBorder="1"/>
    <xf numFmtId="0" fontId="13" fillId="0" borderId="38" xfId="0" applyFont="1" applyBorder="1"/>
    <xf numFmtId="0" fontId="1" fillId="0" borderId="39" xfId="0" applyFont="1" applyBorder="1"/>
    <xf numFmtId="0" fontId="1" fillId="0" borderId="41" xfId="0" applyFont="1" applyBorder="1"/>
    <xf numFmtId="0" fontId="1" fillId="0" borderId="42" xfId="0" applyFont="1" applyBorder="1"/>
    <xf numFmtId="44" fontId="1" fillId="0" borderId="43" xfId="1" applyFont="1" applyBorder="1"/>
    <xf numFmtId="0" fontId="1" fillId="0" borderId="43" xfId="0" applyFont="1" applyBorder="1"/>
    <xf numFmtId="0" fontId="3" fillId="0" borderId="3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7" fillId="0" borderId="10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19" fillId="0" borderId="23" xfId="0" applyFont="1" applyBorder="1"/>
    <xf numFmtId="44" fontId="1" fillId="0" borderId="0" xfId="1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44" fontId="21" fillId="0" borderId="5" xfId="1" applyFont="1" applyBorder="1" applyAlignment="1">
      <alignment horizontal="center"/>
    </xf>
    <xf numFmtId="44" fontId="1" fillId="0" borderId="8" xfId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6" xfId="0" applyFont="1" applyBorder="1" applyAlignment="1">
      <alignment horizontal="center"/>
    </xf>
    <xf numFmtId="0" fontId="19" fillId="0" borderId="44" xfId="0" applyFont="1" applyBorder="1"/>
    <xf numFmtId="0" fontId="22" fillId="0" borderId="45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44" fontId="21" fillId="0" borderId="35" xfId="1" applyFont="1" applyBorder="1" applyAlignment="1">
      <alignment horizontal="center"/>
    </xf>
    <xf numFmtId="44" fontId="22" fillId="0" borderId="5" xfId="1" applyFont="1" applyBorder="1" applyAlignment="1">
      <alignment horizontal="center"/>
    </xf>
    <xf numFmtId="44" fontId="1" fillId="7" borderId="34" xfId="1" applyFont="1" applyFill="1" applyBorder="1" applyAlignment="1">
      <alignment horizontal="center"/>
    </xf>
    <xf numFmtId="0" fontId="20" fillId="7" borderId="34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3" fillId="0" borderId="0" xfId="0" applyFont="1" applyFill="1"/>
    <xf numFmtId="166" fontId="3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3" fillId="0" borderId="46" xfId="0" applyFont="1" applyBorder="1" applyAlignment="1">
      <alignment horizontal="center" wrapText="1"/>
    </xf>
    <xf numFmtId="0" fontId="1" fillId="7" borderId="38" xfId="0" applyNumberFormat="1" applyFont="1" applyFill="1" applyBorder="1" applyAlignment="1"/>
    <xf numFmtId="0" fontId="1" fillId="7" borderId="38" xfId="0" applyFont="1" applyFill="1" applyBorder="1" applyAlignment="1">
      <alignment horizontal="center"/>
    </xf>
    <xf numFmtId="0" fontId="1" fillId="9" borderId="38" xfId="0" applyNumberFormat="1" applyFont="1" applyFill="1" applyBorder="1" applyAlignment="1"/>
    <xf numFmtId="0" fontId="3" fillId="0" borderId="42" xfId="0" applyFont="1" applyFill="1" applyBorder="1"/>
    <xf numFmtId="0" fontId="1" fillId="0" borderId="38" xfId="0" applyFont="1" applyFill="1" applyBorder="1"/>
    <xf numFmtId="0" fontId="1" fillId="9" borderId="43" xfId="0" applyNumberFormat="1" applyFont="1" applyFill="1" applyBorder="1" applyAlignment="1"/>
    <xf numFmtId="0" fontId="24" fillId="7" borderId="38" xfId="0" applyFont="1" applyFill="1" applyBorder="1"/>
    <xf numFmtId="0" fontId="1" fillId="0" borderId="42" xfId="0" applyFont="1" applyFill="1" applyBorder="1"/>
    <xf numFmtId="0" fontId="1" fillId="0" borderId="38" xfId="0" applyNumberFormat="1" applyFont="1" applyFill="1" applyBorder="1" applyAlignment="1"/>
    <xf numFmtId="0" fontId="1" fillId="0" borderId="38" xfId="0" applyFont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3" fillId="0" borderId="42" xfId="0" applyFont="1" applyBorder="1"/>
    <xf numFmtId="0" fontId="24" fillId="0" borderId="38" xfId="0" applyFont="1" applyBorder="1"/>
    <xf numFmtId="0" fontId="15" fillId="0" borderId="38" xfId="0" applyFont="1" applyBorder="1"/>
    <xf numFmtId="0" fontId="1" fillId="0" borderId="43" xfId="0" applyNumberFormat="1" applyFont="1" applyFill="1" applyBorder="1" applyAlignment="1"/>
    <xf numFmtId="0" fontId="7" fillId="0" borderId="40" xfId="0" applyFont="1" applyBorder="1"/>
    <xf numFmtId="8" fontId="7" fillId="0" borderId="39" xfId="0" applyNumberFormat="1" applyFont="1" applyBorder="1"/>
    <xf numFmtId="8" fontId="7" fillId="0" borderId="41" xfId="0" applyNumberFormat="1" applyFont="1" applyBorder="1"/>
    <xf numFmtId="0" fontId="3" fillId="0" borderId="40" xfId="0" applyFont="1" applyBorder="1" applyAlignment="1">
      <alignment horizontal="center"/>
    </xf>
    <xf numFmtId="0" fontId="3" fillId="0" borderId="46" xfId="0" applyFont="1" applyBorder="1"/>
    <xf numFmtId="0" fontId="3" fillId="0" borderId="47" xfId="0" applyFont="1" applyFill="1" applyBorder="1"/>
    <xf numFmtId="0" fontId="3" fillId="0" borderId="48" xfId="0" applyFont="1" applyFill="1" applyBorder="1"/>
    <xf numFmtId="8" fontId="3" fillId="0" borderId="48" xfId="1" applyNumberFormat="1" applyFont="1" applyBorder="1" applyAlignment="1">
      <alignment horizontal="center"/>
    </xf>
    <xf numFmtId="8" fontId="3" fillId="0" borderId="43" xfId="1" applyNumberFormat="1" applyFont="1" applyBorder="1" applyAlignment="1">
      <alignment horizontal="center"/>
    </xf>
    <xf numFmtId="44" fontId="7" fillId="0" borderId="41" xfId="0" applyNumberFormat="1" applyFont="1" applyBorder="1"/>
    <xf numFmtId="44" fontId="1" fillId="0" borderId="38" xfId="1" applyFont="1" applyBorder="1"/>
    <xf numFmtId="0" fontId="1" fillId="0" borderId="49" xfId="0" applyFont="1" applyBorder="1" applyAlignment="1">
      <alignment horizontal="center"/>
    </xf>
    <xf numFmtId="0" fontId="1" fillId="0" borderId="50" xfId="0" applyFont="1" applyBorder="1"/>
    <xf numFmtId="0" fontId="1" fillId="0" borderId="51" xfId="0" applyFont="1" applyBorder="1" applyAlignment="1">
      <alignment horizontal="center"/>
    </xf>
    <xf numFmtId="8" fontId="1" fillId="0" borderId="23" xfId="1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8" fontId="1" fillId="0" borderId="44" xfId="1" applyNumberFormat="1" applyFont="1" applyBorder="1" applyAlignment="1">
      <alignment horizontal="center"/>
    </xf>
    <xf numFmtId="8" fontId="3" fillId="0" borderId="31" xfId="1" applyNumberFormat="1" applyFont="1" applyBorder="1" applyAlignment="1">
      <alignment horizontal="center"/>
    </xf>
    <xf numFmtId="8" fontId="3" fillId="0" borderId="5" xfId="1" applyNumberFormat="1" applyFont="1" applyBorder="1" applyAlignment="1">
      <alignment horizontal="center"/>
    </xf>
    <xf numFmtId="166" fontId="3" fillId="0" borderId="47" xfId="0" applyNumberFormat="1" applyFont="1" applyFill="1" applyBorder="1" applyAlignment="1">
      <alignment horizontal="center" vertical="top" wrapText="1"/>
    </xf>
    <xf numFmtId="8" fontId="3" fillId="0" borderId="39" xfId="1" applyNumberFormat="1" applyFont="1" applyFill="1" applyBorder="1" applyAlignment="1">
      <alignment horizontal="center"/>
    </xf>
    <xf numFmtId="8" fontId="3" fillId="0" borderId="39" xfId="0" applyNumberFormat="1" applyFont="1" applyFill="1" applyBorder="1" applyAlignment="1">
      <alignment horizontal="center"/>
    </xf>
    <xf numFmtId="8" fontId="3" fillId="0" borderId="4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0" xfId="0" applyFont="1" applyFill="1" applyBorder="1"/>
    <xf numFmtId="166" fontId="3" fillId="15" borderId="47" xfId="0" applyNumberFormat="1" applyFont="1" applyFill="1" applyBorder="1" applyAlignment="1">
      <alignment horizontal="center" vertical="top" wrapText="1"/>
    </xf>
    <xf numFmtId="166" fontId="3" fillId="15" borderId="48" xfId="0" applyNumberFormat="1" applyFont="1" applyFill="1" applyBorder="1" applyAlignment="1">
      <alignment horizontal="center" vertical="top" wrapText="1"/>
    </xf>
    <xf numFmtId="0" fontId="1" fillId="15" borderId="0" xfId="0" applyFont="1" applyFill="1"/>
    <xf numFmtId="0" fontId="1" fillId="15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" fontId="25" fillId="0" borderId="0" xfId="0" applyNumberFormat="1" applyFont="1" applyFill="1" applyAlignment="1">
      <alignment horizontal="center"/>
    </xf>
    <xf numFmtId="164" fontId="25" fillId="0" borderId="0" xfId="0" applyNumberFormat="1" applyFont="1" applyFill="1" applyAlignment="1">
      <alignment horizontal="center"/>
    </xf>
    <xf numFmtId="0" fontId="25" fillId="0" borderId="0" xfId="0" applyFont="1" applyFill="1" applyBorder="1" applyAlignment="1">
      <alignment horizontal="left"/>
    </xf>
    <xf numFmtId="1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/>
    <xf numFmtId="6" fontId="25" fillId="0" borderId="0" xfId="0" applyNumberFormat="1" applyFont="1" applyFill="1" applyBorder="1"/>
    <xf numFmtId="167" fontId="1" fillId="0" borderId="0" xfId="0" applyNumberFormat="1" applyFont="1"/>
    <xf numFmtId="0" fontId="1" fillId="0" borderId="23" xfId="0" applyFont="1" applyFill="1" applyBorder="1"/>
    <xf numFmtId="0" fontId="24" fillId="0" borderId="38" xfId="0" applyFont="1" applyFill="1" applyBorder="1"/>
    <xf numFmtId="0" fontId="1" fillId="0" borderId="43" xfId="0" applyFont="1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1" fillId="0" borderId="52" xfId="0" applyFont="1" applyBorder="1"/>
    <xf numFmtId="0" fontId="1" fillId="0" borderId="52" xfId="0" applyFont="1" applyBorder="1" applyAlignment="1">
      <alignment horizontal="center"/>
    </xf>
    <xf numFmtId="0" fontId="15" fillId="0" borderId="52" xfId="0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9" fontId="5" fillId="0" borderId="53" xfId="0" applyNumberFormat="1" applyFont="1" applyFill="1" applyBorder="1" applyAlignment="1">
      <alignment horizontal="left"/>
    </xf>
    <xf numFmtId="0" fontId="1" fillId="10" borderId="53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15" borderId="23" xfId="0" applyFont="1" applyFill="1" applyBorder="1"/>
    <xf numFmtId="8" fontId="3" fillId="15" borderId="43" xfId="1" applyNumberFormat="1" applyFont="1" applyFill="1" applyBorder="1" applyAlignment="1">
      <alignment horizontal="center"/>
    </xf>
    <xf numFmtId="0" fontId="3" fillId="0" borderId="46" xfId="0" applyFont="1" applyFill="1" applyBorder="1" applyAlignment="1">
      <alignment horizontal="left"/>
    </xf>
    <xf numFmtId="8" fontId="3" fillId="0" borderId="48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6" fillId="0" borderId="8" xfId="0" applyFont="1" applyBorder="1"/>
    <xf numFmtId="0" fontId="3" fillId="0" borderId="23" xfId="0" applyFont="1" applyBorder="1"/>
    <xf numFmtId="0" fontId="26" fillId="0" borderId="23" xfId="0" applyFont="1" applyBorder="1"/>
    <xf numFmtId="0" fontId="1" fillId="0" borderId="31" xfId="0" applyFont="1" applyBorder="1" applyAlignment="1">
      <alignment horizontal="left"/>
    </xf>
    <xf numFmtId="165" fontId="23" fillId="0" borderId="0" xfId="0" applyNumberFormat="1" applyFont="1" applyAlignment="1">
      <alignment horizontal="right"/>
    </xf>
    <xf numFmtId="44" fontId="27" fillId="0" borderId="8" xfId="1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4" xfId="0" applyFont="1" applyBorder="1"/>
    <xf numFmtId="0" fontId="1" fillId="0" borderId="7" xfId="0" applyFont="1" applyBorder="1" applyAlignment="1">
      <alignment horizontal="center"/>
    </xf>
    <xf numFmtId="44" fontId="27" fillId="0" borderId="54" xfId="1" applyNumberFormat="1" applyFont="1" applyBorder="1"/>
    <xf numFmtId="165" fontId="1" fillId="0" borderId="9" xfId="0" applyNumberFormat="1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1" fontId="10" fillId="8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26" fillId="0" borderId="54" xfId="0" applyFont="1" applyBorder="1"/>
    <xf numFmtId="0" fontId="26" fillId="0" borderId="54" xfId="0" applyFont="1" applyFill="1" applyBorder="1"/>
    <xf numFmtId="44" fontId="27" fillId="0" borderId="54" xfId="1" applyNumberFormat="1" applyFont="1" applyFill="1" applyBorder="1"/>
    <xf numFmtId="0" fontId="0" fillId="0" borderId="54" xfId="0" applyBorder="1"/>
    <xf numFmtId="0" fontId="0" fillId="0" borderId="55" xfId="0" applyBorder="1"/>
    <xf numFmtId="0" fontId="1" fillId="4" borderId="1" xfId="3" applyFont="1" applyFill="1" applyBorder="1" applyAlignment="1">
      <alignment horizontal="center" vertical="top" wrapText="1"/>
    </xf>
    <xf numFmtId="0" fontId="28" fillId="0" borderId="54" xfId="0" applyFont="1" applyFill="1" applyBorder="1"/>
    <xf numFmtId="44" fontId="29" fillId="0" borderId="54" xfId="1" applyNumberFormat="1" applyFont="1" applyFill="1" applyBorder="1"/>
    <xf numFmtId="0" fontId="28" fillId="0" borderId="55" xfId="0" applyFont="1" applyFill="1" applyBorder="1"/>
    <xf numFmtId="44" fontId="29" fillId="0" borderId="55" xfId="1" applyNumberFormat="1" applyFont="1" applyFill="1" applyBorder="1"/>
    <xf numFmtId="0" fontId="4" fillId="10" borderId="1" xfId="0" applyNumberFormat="1" applyFont="1" applyFill="1" applyBorder="1" applyAlignment="1">
      <alignment horizontal="center" wrapText="1"/>
    </xf>
    <xf numFmtId="49" fontId="6" fillId="13" borderId="2" xfId="0" applyNumberFormat="1" applyFont="1" applyFill="1" applyBorder="1" applyAlignment="1">
      <alignment horizontal="center"/>
    </xf>
    <xf numFmtId="49" fontId="6" fillId="13" borderId="3" xfId="0" applyNumberFormat="1" applyFont="1" applyFill="1" applyBorder="1" applyAlignment="1">
      <alignment horizontal="center"/>
    </xf>
    <xf numFmtId="49" fontId="6" fillId="1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6" fillId="13" borderId="1" xfId="0" applyNumberFormat="1" applyFont="1" applyFill="1" applyBorder="1" applyAlignment="1">
      <alignment horizontal="center"/>
    </xf>
    <xf numFmtId="49" fontId="6" fillId="15" borderId="1" xfId="0" applyNumberFormat="1" applyFont="1" applyFill="1" applyBorder="1" applyAlignment="1">
      <alignment horizontal="center"/>
    </xf>
    <xf numFmtId="1" fontId="16" fillId="7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0" fontId="2" fillId="11" borderId="1" xfId="2" applyFont="1" applyFill="1" applyBorder="1" applyAlignment="1">
      <alignment horizontal="center"/>
    </xf>
    <xf numFmtId="0" fontId="1" fillId="11" borderId="1" xfId="3" applyFont="1" applyFill="1" applyBorder="1" applyAlignment="1">
      <alignment horizontal="center" vertical="top" wrapText="1"/>
    </xf>
    <xf numFmtId="0" fontId="3" fillId="7" borderId="1" xfId="0" applyFont="1" applyFill="1" applyBorder="1"/>
    <xf numFmtId="0" fontId="0" fillId="0" borderId="14" xfId="0" applyBorder="1"/>
    <xf numFmtId="0" fontId="8" fillId="0" borderId="0" xfId="0" applyFont="1"/>
    <xf numFmtId="0" fontId="0" fillId="0" borderId="1" xfId="0" applyBorder="1"/>
    <xf numFmtId="0" fontId="0" fillId="0" borderId="49" xfId="0" applyBorder="1"/>
    <xf numFmtId="0" fontId="0" fillId="17" borderId="56" xfId="0" applyFill="1" applyBorder="1"/>
    <xf numFmtId="0" fontId="30" fillId="17" borderId="57" xfId="0" applyFont="1" applyFill="1" applyBorder="1" applyAlignment="1">
      <alignment horizontal="center"/>
    </xf>
    <xf numFmtId="0" fontId="0" fillId="17" borderId="58" xfId="0" applyFill="1" applyBorder="1"/>
    <xf numFmtId="0" fontId="0" fillId="17" borderId="59" xfId="0" applyFill="1" applyBorder="1"/>
    <xf numFmtId="0" fontId="1" fillId="17" borderId="60" xfId="0" applyFont="1" applyFill="1" applyBorder="1"/>
    <xf numFmtId="0" fontId="0" fillId="17" borderId="61" xfId="0" applyFill="1" applyBorder="1"/>
    <xf numFmtId="0" fontId="6" fillId="0" borderId="49" xfId="0" applyFont="1" applyBorder="1"/>
    <xf numFmtId="0" fontId="6" fillId="0" borderId="1" xfId="0" applyFont="1" applyBorder="1"/>
    <xf numFmtId="0" fontId="3" fillId="14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3" fillId="16" borderId="20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44" fontId="7" fillId="0" borderId="35" xfId="0" applyNumberFormat="1" applyFont="1" applyBorder="1" applyAlignment="1">
      <alignment horizontal="center"/>
    </xf>
    <xf numFmtId="44" fontId="7" fillId="0" borderId="36" xfId="0" applyNumberFormat="1" applyFont="1" applyBorder="1" applyAlignment="1">
      <alignment horizontal="center"/>
    </xf>
    <xf numFmtId="0" fontId="3" fillId="16" borderId="4" xfId="0" applyFont="1" applyFill="1" applyBorder="1" applyAlignment="1">
      <alignment horizontal="center"/>
    </xf>
    <xf numFmtId="0" fontId="3" fillId="16" borderId="19" xfId="0" applyFont="1" applyFill="1" applyBorder="1" applyAlignment="1">
      <alignment horizontal="center"/>
    </xf>
    <xf numFmtId="0" fontId="3" fillId="15" borderId="16" xfId="0" applyFont="1" applyFill="1" applyBorder="1" applyAlignment="1">
      <alignment horizontal="center"/>
    </xf>
    <xf numFmtId="0" fontId="3" fillId="15" borderId="17" xfId="0" applyFont="1" applyFill="1" applyBorder="1" applyAlignment="1">
      <alignment horizontal="center"/>
    </xf>
    <xf numFmtId="0" fontId="3" fillId="15" borderId="18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13" borderId="2" xfId="0" applyNumberFormat="1" applyFont="1" applyFill="1" applyBorder="1" applyAlignment="1">
      <alignment horizontal="center"/>
    </xf>
    <xf numFmtId="49" fontId="6" fillId="13" borderId="3" xfId="0" applyNumberFormat="1" applyFont="1" applyFill="1" applyBorder="1" applyAlignment="1">
      <alignment horizontal="center"/>
    </xf>
    <xf numFmtId="49" fontId="6" fillId="13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6" xfId="0" applyFont="1" applyBorder="1" applyAlignment="1">
      <alignment horizontal="center"/>
    </xf>
  </cellXfs>
  <cellStyles count="6">
    <cellStyle name="Moneda" xfId="1" builtinId="4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85724</xdr:rowOff>
    </xdr:from>
    <xdr:to>
      <xdr:col>1</xdr:col>
      <xdr:colOff>180975</xdr:colOff>
      <xdr:row>1</xdr:row>
      <xdr:rowOff>285749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85724"/>
          <a:ext cx="1028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</xdr:colOff>
      <xdr:row>0</xdr:row>
      <xdr:rowOff>36196</xdr:rowOff>
    </xdr:from>
    <xdr:to>
      <xdr:col>0</xdr:col>
      <xdr:colOff>1097279</xdr:colOff>
      <xdr:row>2</xdr:row>
      <xdr:rowOff>149368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" y="36196"/>
          <a:ext cx="1009649" cy="577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</xdr:colOff>
      <xdr:row>0</xdr:row>
      <xdr:rowOff>36195</xdr:rowOff>
    </xdr:from>
    <xdr:to>
      <xdr:col>0</xdr:col>
      <xdr:colOff>1089659</xdr:colOff>
      <xdr:row>2</xdr:row>
      <xdr:rowOff>152876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" y="36195"/>
          <a:ext cx="1002029" cy="581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186579</xdr:colOff>
      <xdr:row>0</xdr:row>
      <xdr:rowOff>7844</xdr:rowOff>
    </xdr:from>
    <xdr:to>
      <xdr:col>0</xdr:col>
      <xdr:colOff>974913</xdr:colOff>
      <xdr:row>1</xdr:row>
      <xdr:rowOff>194402</xdr:rowOff>
    </xdr:to>
    <xdr:pic>
      <xdr:nvPicPr>
        <xdr:cNvPr id="2309" name="6 Imagen">
          <a:extLst>
            <a:ext uri="{FF2B5EF4-FFF2-40B4-BE49-F238E27FC236}">
              <a16:creationId xmlns:a16="http://schemas.microsoft.com/office/drawing/2014/main" id="{00000000-0008-0000-0100-000005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579" y="7844"/>
          <a:ext cx="788334" cy="444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2</xdr:col>
      <xdr:colOff>190500</xdr:colOff>
      <xdr:row>2</xdr:row>
      <xdr:rowOff>9525</xdr:rowOff>
    </xdr:to>
    <xdr:pic>
      <xdr:nvPicPr>
        <xdr:cNvPr id="5413" name="6 Imagen">
          <a:extLst>
            <a:ext uri="{FF2B5EF4-FFF2-40B4-BE49-F238E27FC236}">
              <a16:creationId xmlns:a16="http://schemas.microsoft.com/office/drawing/2014/main" id="{00000000-0008-0000-0200-000025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9050"/>
          <a:ext cx="8096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304800</xdr:colOff>
      <xdr:row>238</xdr:row>
      <xdr:rowOff>142876</xdr:rowOff>
    </xdr:to>
    <xdr:sp macro="" textlink="">
      <xdr:nvSpPr>
        <xdr:cNvPr id="5414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200-000026150000}"/>
            </a:ext>
          </a:extLst>
        </xdr:cNvPr>
        <xdr:cNvSpPr>
          <a:spLocks noChangeAspect="1" noChangeArrowheads="1"/>
        </xdr:cNvSpPr>
      </xdr:nvSpPr>
      <xdr:spPr bwMode="auto">
        <a:xfrm>
          <a:off x="8134350" y="231457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135032</xdr:colOff>
      <xdr:row>0</xdr:row>
      <xdr:rowOff>44824</xdr:rowOff>
    </xdr:from>
    <xdr:to>
      <xdr:col>0</xdr:col>
      <xdr:colOff>1165411</xdr:colOff>
      <xdr:row>1</xdr:row>
      <xdr:rowOff>331377</xdr:rowOff>
    </xdr:to>
    <xdr:pic>
      <xdr:nvPicPr>
        <xdr:cNvPr id="4425" name="6 Imagen">
          <a:extLst>
            <a:ext uri="{FF2B5EF4-FFF2-40B4-BE49-F238E27FC236}">
              <a16:creationId xmlns:a16="http://schemas.microsoft.com/office/drawing/2014/main" id="{00000000-0008-0000-0300-000049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032" y="44824"/>
          <a:ext cx="1030379" cy="589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15</xdr:row>
      <xdr:rowOff>53228</xdr:rowOff>
    </xdr:to>
    <xdr:sp macro="" textlink="">
      <xdr:nvSpPr>
        <xdr:cNvPr id="4426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4A1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2333625"/>
          <a:ext cx="3048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24</xdr:row>
      <xdr:rowOff>53227</xdr:rowOff>
    </xdr:to>
    <xdr:sp macro="" textlink="">
      <xdr:nvSpPr>
        <xdr:cNvPr id="4427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4B1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4276725"/>
          <a:ext cx="3048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304800</xdr:colOff>
      <xdr:row>31</xdr:row>
      <xdr:rowOff>53228</xdr:rowOff>
    </xdr:to>
    <xdr:sp macro="" textlink="">
      <xdr:nvSpPr>
        <xdr:cNvPr id="4428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4C1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5781675"/>
          <a:ext cx="3048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304800</xdr:colOff>
      <xdr:row>40</xdr:row>
      <xdr:rowOff>53228</xdr:rowOff>
    </xdr:to>
    <xdr:sp macro="" textlink="">
      <xdr:nvSpPr>
        <xdr:cNvPr id="4429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4D1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7038975"/>
          <a:ext cx="3048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304800</xdr:colOff>
      <xdr:row>43</xdr:row>
      <xdr:rowOff>53229</xdr:rowOff>
    </xdr:to>
    <xdr:sp macro="" textlink="">
      <xdr:nvSpPr>
        <xdr:cNvPr id="4430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4E1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7667625"/>
          <a:ext cx="3048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46</xdr:row>
      <xdr:rowOff>100853</xdr:rowOff>
    </xdr:to>
    <xdr:sp macro="" textlink="">
      <xdr:nvSpPr>
        <xdr:cNvPr id="4431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4F1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8296275"/>
          <a:ext cx="304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304800</xdr:colOff>
      <xdr:row>51</xdr:row>
      <xdr:rowOff>53228</xdr:rowOff>
    </xdr:to>
    <xdr:sp macro="" textlink="">
      <xdr:nvSpPr>
        <xdr:cNvPr id="4432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501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8924925"/>
          <a:ext cx="3048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54</xdr:row>
      <xdr:rowOff>53228</xdr:rowOff>
    </xdr:to>
    <xdr:sp macro="" textlink="">
      <xdr:nvSpPr>
        <xdr:cNvPr id="4433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511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9582150"/>
          <a:ext cx="3048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304800</xdr:colOff>
      <xdr:row>74</xdr:row>
      <xdr:rowOff>76761</xdr:rowOff>
    </xdr:to>
    <xdr:sp macro="" textlink="">
      <xdr:nvSpPr>
        <xdr:cNvPr id="4434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5211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10239375"/>
          <a:ext cx="304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304800</xdr:colOff>
      <xdr:row>74</xdr:row>
      <xdr:rowOff>138954</xdr:rowOff>
    </xdr:to>
    <xdr:sp macro="" textlink="">
      <xdr:nvSpPr>
        <xdr:cNvPr id="13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9953625"/>
          <a:ext cx="3048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304800</xdr:colOff>
      <xdr:row>79</xdr:row>
      <xdr:rowOff>39221</xdr:rowOff>
    </xdr:to>
    <xdr:sp macro="" textlink="">
      <xdr:nvSpPr>
        <xdr:cNvPr id="14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10553700"/>
          <a:ext cx="3048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304800</xdr:colOff>
      <xdr:row>84</xdr:row>
      <xdr:rowOff>96371</xdr:rowOff>
    </xdr:to>
    <xdr:sp macro="" textlink="">
      <xdr:nvSpPr>
        <xdr:cNvPr id="15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10553700"/>
          <a:ext cx="304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304800</xdr:colOff>
      <xdr:row>87</xdr:row>
      <xdr:rowOff>25213</xdr:rowOff>
    </xdr:to>
    <xdr:sp macro="" textlink="">
      <xdr:nvSpPr>
        <xdr:cNvPr id="16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11153775"/>
          <a:ext cx="304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0</xdr:rowOff>
    </xdr:from>
    <xdr:to>
      <xdr:col>0</xdr:col>
      <xdr:colOff>1143000</xdr:colOff>
      <xdr:row>1</xdr:row>
      <xdr:rowOff>227729</xdr:rowOff>
    </xdr:to>
    <xdr:pic>
      <xdr:nvPicPr>
        <xdr:cNvPr id="10448" name="6 Imagen">
          <a:extLst>
            <a:ext uri="{FF2B5EF4-FFF2-40B4-BE49-F238E27FC236}">
              <a16:creationId xmlns:a16="http://schemas.microsoft.com/office/drawing/2014/main" id="{00000000-0008-0000-0400-0000D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6" y="0"/>
          <a:ext cx="1019174" cy="563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56</xdr:row>
      <xdr:rowOff>15690</xdr:rowOff>
    </xdr:to>
    <xdr:sp macro="" textlink="">
      <xdr:nvSpPr>
        <xdr:cNvPr id="10449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400-0000D128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2114550"/>
          <a:ext cx="304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70</xdr:row>
      <xdr:rowOff>15688</xdr:rowOff>
    </xdr:to>
    <xdr:sp macro="" textlink="">
      <xdr:nvSpPr>
        <xdr:cNvPr id="6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029325" y="3562350"/>
          <a:ext cx="3048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102533</xdr:colOff>
      <xdr:row>0</xdr:row>
      <xdr:rowOff>41461</xdr:rowOff>
    </xdr:from>
    <xdr:to>
      <xdr:col>0</xdr:col>
      <xdr:colOff>1053352</xdr:colOff>
      <xdr:row>1</xdr:row>
      <xdr:rowOff>237924</xdr:rowOff>
    </xdr:to>
    <xdr:pic>
      <xdr:nvPicPr>
        <xdr:cNvPr id="11489" name="6 Imagen">
          <a:extLst>
            <a:ext uri="{FF2B5EF4-FFF2-40B4-BE49-F238E27FC236}">
              <a16:creationId xmlns:a16="http://schemas.microsoft.com/office/drawing/2014/main" id="{00000000-0008-0000-0500-0000E1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533" y="41461"/>
          <a:ext cx="950819" cy="566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16</xdr:row>
      <xdr:rowOff>113180</xdr:rowOff>
    </xdr:to>
    <xdr:sp macro="" textlink="">
      <xdr:nvSpPr>
        <xdr:cNvPr id="11490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500-0000E22C0000}"/>
            </a:ext>
          </a:extLst>
        </xdr:cNvPr>
        <xdr:cNvSpPr>
          <a:spLocks noChangeAspect="1" noChangeArrowheads="1"/>
        </xdr:cNvSpPr>
      </xdr:nvSpPr>
      <xdr:spPr bwMode="auto">
        <a:xfrm>
          <a:off x="4772025" y="2695575"/>
          <a:ext cx="3048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14</xdr:row>
      <xdr:rowOff>54348</xdr:rowOff>
    </xdr:to>
    <xdr:sp macro="" textlink="">
      <xdr:nvSpPr>
        <xdr:cNvPr id="11492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500-0000E42C0000}"/>
            </a:ext>
          </a:extLst>
        </xdr:cNvPr>
        <xdr:cNvSpPr>
          <a:spLocks noChangeAspect="1" noChangeArrowheads="1"/>
        </xdr:cNvSpPr>
      </xdr:nvSpPr>
      <xdr:spPr bwMode="auto">
        <a:xfrm>
          <a:off x="4772025" y="2114550"/>
          <a:ext cx="3048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304800</xdr:colOff>
      <xdr:row>64</xdr:row>
      <xdr:rowOff>92447</xdr:rowOff>
    </xdr:to>
    <xdr:sp macro="" textlink="">
      <xdr:nvSpPr>
        <xdr:cNvPr id="11493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500-0000E52C0000}"/>
            </a:ext>
          </a:extLst>
        </xdr:cNvPr>
        <xdr:cNvSpPr>
          <a:spLocks noChangeAspect="1" noChangeArrowheads="1"/>
        </xdr:cNvSpPr>
      </xdr:nvSpPr>
      <xdr:spPr bwMode="auto">
        <a:xfrm>
          <a:off x="4772025" y="9867900"/>
          <a:ext cx="3048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304800</xdr:colOff>
      <xdr:row>64</xdr:row>
      <xdr:rowOff>92447</xdr:rowOff>
    </xdr:to>
    <xdr:sp macro="" textlink="">
      <xdr:nvSpPr>
        <xdr:cNvPr id="7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772025" y="10391775"/>
          <a:ext cx="3048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126</xdr:row>
      <xdr:rowOff>0</xdr:rowOff>
    </xdr:from>
    <xdr:to>
      <xdr:col>3</xdr:col>
      <xdr:colOff>304800</xdr:colOff>
      <xdr:row>128</xdr:row>
      <xdr:rowOff>111496</xdr:rowOff>
    </xdr:to>
    <xdr:sp macro="" textlink="">
      <xdr:nvSpPr>
        <xdr:cNvPr id="14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857625" y="20983575"/>
          <a:ext cx="304800" cy="473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304800</xdr:colOff>
      <xdr:row>128</xdr:row>
      <xdr:rowOff>111496</xdr:rowOff>
    </xdr:to>
    <xdr:sp macro="" textlink="">
      <xdr:nvSpPr>
        <xdr:cNvPr id="15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857625" y="20983575"/>
          <a:ext cx="304800" cy="473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0</xdr:colOff>
      <xdr:row>55</xdr:row>
      <xdr:rowOff>0</xdr:rowOff>
    </xdr:from>
    <xdr:ext cx="914400" cy="435348"/>
    <xdr:sp macro="" textlink="">
      <xdr:nvSpPr>
        <xdr:cNvPr id="17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0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55</xdr:row>
      <xdr:rowOff>0</xdr:rowOff>
    </xdr:from>
    <xdr:ext cx="914400" cy="435348"/>
    <xdr:sp macro="" textlink="">
      <xdr:nvSpPr>
        <xdr:cNvPr id="18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0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55</xdr:row>
      <xdr:rowOff>0</xdr:rowOff>
    </xdr:from>
    <xdr:ext cx="914400" cy="435348"/>
    <xdr:sp macro="" textlink="">
      <xdr:nvSpPr>
        <xdr:cNvPr id="19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0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914400" cy="494180"/>
    <xdr:sp macro="" textlink="">
      <xdr:nvSpPr>
        <xdr:cNvPr id="20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9096375" y="0"/>
          <a:ext cx="914400" cy="494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914400" cy="435348"/>
    <xdr:sp macro="" textlink="">
      <xdr:nvSpPr>
        <xdr:cNvPr id="21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9096375" y="0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56</xdr:row>
      <xdr:rowOff>0</xdr:rowOff>
    </xdr:from>
    <xdr:ext cx="914400" cy="473447"/>
    <xdr:sp macro="" textlink="">
      <xdr:nvSpPr>
        <xdr:cNvPr id="22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9096375" y="323850"/>
          <a:ext cx="914400" cy="473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914400" cy="494180"/>
    <xdr:sp macro="" textlink="">
      <xdr:nvSpPr>
        <xdr:cNvPr id="23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9096375" y="0"/>
          <a:ext cx="914400" cy="494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914400" cy="435348"/>
    <xdr:sp macro="" textlink="">
      <xdr:nvSpPr>
        <xdr:cNvPr id="24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9096375" y="0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55</xdr:row>
      <xdr:rowOff>0</xdr:rowOff>
    </xdr:from>
    <xdr:ext cx="914400" cy="435348"/>
    <xdr:sp macro="" textlink="">
      <xdr:nvSpPr>
        <xdr:cNvPr id="25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1925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55</xdr:row>
      <xdr:rowOff>0</xdr:rowOff>
    </xdr:from>
    <xdr:ext cx="914400" cy="435348"/>
    <xdr:sp macro="" textlink="">
      <xdr:nvSpPr>
        <xdr:cNvPr id="26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1925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55</xdr:row>
      <xdr:rowOff>0</xdr:rowOff>
    </xdr:from>
    <xdr:ext cx="914400" cy="435348"/>
    <xdr:sp macro="" textlink="">
      <xdr:nvSpPr>
        <xdr:cNvPr id="27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400800" y="161925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914400" cy="435348"/>
    <xdr:sp macro="" textlink="">
      <xdr:nvSpPr>
        <xdr:cNvPr id="29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9096375" y="161925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55</xdr:row>
      <xdr:rowOff>0</xdr:rowOff>
    </xdr:from>
    <xdr:ext cx="914400" cy="435348"/>
    <xdr:sp macro="" textlink="">
      <xdr:nvSpPr>
        <xdr:cNvPr id="30" name="AutoShape 15" descr="https://docs.google.com/?attid=0.1&amp;pid=gmail&amp;thid=130741c0d962e6ab&amp;url=https%3A%2F%2Fmail.google.com%2Fmail%2F%3Fui%3D2%26ik%3D19c0ac149c%26view%3Datt%26th%3D130741c0d962e6ab%26attid%3D0.1%26disp%3Dsafe%26zw&amp;docid=6e4ae178af1bd73398c612906e9e35b6%7Ccb241e0e15b8d277c1f04fb98e7afe74&amp;a=bi&amp;pagenumber=1&amp;w=85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9096375" y="161925"/>
          <a:ext cx="914400" cy="43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102533</xdr:colOff>
      <xdr:row>0</xdr:row>
      <xdr:rowOff>41461</xdr:rowOff>
    </xdr:from>
    <xdr:to>
      <xdr:col>0</xdr:col>
      <xdr:colOff>1038225</xdr:colOff>
      <xdr:row>1</xdr:row>
      <xdr:rowOff>224118</xdr:rowOff>
    </xdr:to>
    <xdr:pic>
      <xdr:nvPicPr>
        <xdr:cNvPr id="32" name="6 Imagen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533" y="41461"/>
          <a:ext cx="935692" cy="552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181536</xdr:colOff>
      <xdr:row>0</xdr:row>
      <xdr:rowOff>82924</xdr:rowOff>
    </xdr:from>
    <xdr:to>
      <xdr:col>0</xdr:col>
      <xdr:colOff>997323</xdr:colOff>
      <xdr:row>1</xdr:row>
      <xdr:rowOff>152921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536" y="82924"/>
          <a:ext cx="815787" cy="428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0</xdr:col>
      <xdr:colOff>993867</xdr:colOff>
      <xdr:row>2</xdr:row>
      <xdr:rowOff>95250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66675"/>
          <a:ext cx="860517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opLeftCell="A10" workbookViewId="0">
      <selection activeCell="G16" sqref="G16"/>
    </sheetView>
  </sheetViews>
  <sheetFormatPr baseColWidth="10" defaultColWidth="11.44140625" defaultRowHeight="13.2" x14ac:dyDescent="0.25"/>
  <cols>
    <col min="1" max="1" width="15.5546875" style="74" customWidth="1"/>
    <col min="2" max="16384" width="11.44140625" style="74"/>
  </cols>
  <sheetData>
    <row r="1" spans="1:8" ht="31.5" customHeight="1" x14ac:dyDescent="0.4">
      <c r="A1" s="77"/>
      <c r="C1" s="15" t="s">
        <v>413</v>
      </c>
    </row>
    <row r="2" spans="1:8" ht="27" customHeight="1" x14ac:dyDescent="0.25"/>
    <row r="3" spans="1:8" x14ac:dyDescent="0.25">
      <c r="A3" s="54" t="s">
        <v>21</v>
      </c>
      <c r="G3" s="56" t="s">
        <v>417</v>
      </c>
      <c r="H3" s="56"/>
    </row>
    <row r="4" spans="1:8" x14ac:dyDescent="0.25">
      <c r="A4" s="54" t="s">
        <v>301</v>
      </c>
      <c r="G4" s="56"/>
      <c r="H4" s="57">
        <f>+B28+B32+B36+C38+F13+F14+F15+B24</f>
        <v>120</v>
      </c>
    </row>
    <row r="5" spans="1:8" x14ac:dyDescent="0.25">
      <c r="A5" s="54" t="s">
        <v>111</v>
      </c>
    </row>
    <row r="6" spans="1:8" x14ac:dyDescent="0.25">
      <c r="A6" s="54" t="s">
        <v>93</v>
      </c>
    </row>
    <row r="7" spans="1:8" x14ac:dyDescent="0.25">
      <c r="A7" s="54" t="s">
        <v>112</v>
      </c>
    </row>
    <row r="8" spans="1:8" x14ac:dyDescent="0.25">
      <c r="A8" s="43" t="s">
        <v>308</v>
      </c>
    </row>
    <row r="9" spans="1:8" ht="17.25" customHeight="1" x14ac:dyDescent="0.25">
      <c r="A9" s="356" t="s">
        <v>618</v>
      </c>
      <c r="B9" s="356"/>
      <c r="C9" s="356"/>
      <c r="D9" s="356"/>
      <c r="E9" s="356"/>
      <c r="F9" s="356"/>
      <c r="G9" s="356"/>
      <c r="H9" s="356"/>
    </row>
    <row r="10" spans="1:8" ht="18.75" customHeight="1" x14ac:dyDescent="0.25">
      <c r="A10" s="356"/>
      <c r="B10" s="356"/>
      <c r="C10" s="356"/>
      <c r="D10" s="356"/>
      <c r="E10" s="356"/>
      <c r="F10" s="356"/>
      <c r="G10" s="356"/>
      <c r="H10" s="356"/>
    </row>
    <row r="11" spans="1:8" ht="18.75" customHeight="1" x14ac:dyDescent="0.25">
      <c r="A11" s="356"/>
      <c r="B11" s="356"/>
      <c r="C11" s="356"/>
      <c r="D11" s="356"/>
      <c r="E11" s="356"/>
      <c r="F11" s="356"/>
      <c r="G11" s="356"/>
      <c r="H11" s="356"/>
    </row>
    <row r="13" spans="1:8" x14ac:dyDescent="0.25">
      <c r="A13" s="43" t="s">
        <v>945</v>
      </c>
      <c r="F13" s="89">
        <f>+'Diademas - Materiales'!E2</f>
        <v>0</v>
      </c>
    </row>
    <row r="14" spans="1:8" x14ac:dyDescent="0.25">
      <c r="A14" s="43" t="s">
        <v>790</v>
      </c>
      <c r="F14" s="89">
        <f>Ligas!J4</f>
        <v>0</v>
      </c>
    </row>
    <row r="15" spans="1:8" x14ac:dyDescent="0.25">
      <c r="A15" s="43" t="s">
        <v>814</v>
      </c>
      <c r="F15" s="89">
        <f>'Broches de figuras'!D3</f>
        <v>0</v>
      </c>
    </row>
    <row r="16" spans="1:8" x14ac:dyDescent="0.25">
      <c r="A16" s="43" t="s">
        <v>1044</v>
      </c>
      <c r="F16" s="89">
        <f>+Huacales!D3</f>
        <v>0</v>
      </c>
    </row>
    <row r="17" spans="1:6" x14ac:dyDescent="0.25">
      <c r="A17" s="43" t="s">
        <v>1045</v>
      </c>
      <c r="F17" s="89">
        <f>+'Mason Jar'!D3</f>
        <v>0</v>
      </c>
    </row>
    <row r="19" spans="1:6" x14ac:dyDescent="0.25">
      <c r="A19" s="2" t="s">
        <v>414</v>
      </c>
      <c r="D19" s="54"/>
      <c r="E19" s="54"/>
    </row>
    <row r="20" spans="1:6" x14ac:dyDescent="0.25">
      <c r="A20" s="54" t="s">
        <v>124</v>
      </c>
      <c r="B20" s="90">
        <f>+'Liston espanol '!H1</f>
        <v>0</v>
      </c>
      <c r="C20" s="54"/>
      <c r="D20" s="54"/>
      <c r="E20" s="54"/>
    </row>
    <row r="21" spans="1:6" x14ac:dyDescent="0.25">
      <c r="A21" s="54" t="s">
        <v>113</v>
      </c>
      <c r="B21" s="91">
        <f>+'Liston espanol '!H2</f>
        <v>0</v>
      </c>
      <c r="C21" s="54" t="s">
        <v>304</v>
      </c>
      <c r="D21" s="54"/>
      <c r="E21" s="54"/>
    </row>
    <row r="22" spans="1:6" x14ac:dyDescent="0.25">
      <c r="A22" s="54" t="s">
        <v>113</v>
      </c>
      <c r="B22" s="91">
        <f>+'Liston espanol '!H3</f>
        <v>0</v>
      </c>
      <c r="C22" s="54" t="s">
        <v>305</v>
      </c>
      <c r="D22" s="54"/>
      <c r="E22" s="54"/>
    </row>
    <row r="23" spans="1:6" x14ac:dyDescent="0.25">
      <c r="A23" s="54" t="s">
        <v>113</v>
      </c>
      <c r="B23" s="91">
        <f>+'Liston espanol '!H4</f>
        <v>0</v>
      </c>
      <c r="C23" s="54" t="s">
        <v>306</v>
      </c>
    </row>
    <row r="24" spans="1:6" x14ac:dyDescent="0.25">
      <c r="A24" s="54" t="s">
        <v>946</v>
      </c>
      <c r="B24" s="91">
        <f>'Liston espanol '!H6</f>
        <v>0</v>
      </c>
      <c r="C24" s="54"/>
    </row>
    <row r="26" spans="1:6" x14ac:dyDescent="0.25">
      <c r="A26" s="43" t="s">
        <v>415</v>
      </c>
    </row>
    <row r="27" spans="1:6" x14ac:dyDescent="0.25">
      <c r="A27" s="54" t="s">
        <v>124</v>
      </c>
      <c r="B27" s="90">
        <f>+'Liston Doble Vista'!E2</f>
        <v>0</v>
      </c>
    </row>
    <row r="28" spans="1:6" x14ac:dyDescent="0.25">
      <c r="A28" s="54" t="s">
        <v>113</v>
      </c>
      <c r="B28" s="91">
        <f>+'Liston Doble Vista'!E3</f>
        <v>0</v>
      </c>
    </row>
    <row r="30" spans="1:6" x14ac:dyDescent="0.25">
      <c r="A30" s="43" t="s">
        <v>944</v>
      </c>
    </row>
    <row r="31" spans="1:6" x14ac:dyDescent="0.25">
      <c r="A31" s="54" t="s">
        <v>124</v>
      </c>
      <c r="B31" s="90">
        <f>+'Organico-Grossgrain-Organza'!F2</f>
        <v>0</v>
      </c>
    </row>
    <row r="32" spans="1:6" x14ac:dyDescent="0.25">
      <c r="A32" s="54" t="s">
        <v>113</v>
      </c>
      <c r="B32" s="91">
        <f>+'Organico-Grossgrain-Organza'!F3</f>
        <v>0</v>
      </c>
    </row>
    <row r="34" spans="1:4" x14ac:dyDescent="0.25">
      <c r="A34" s="43" t="s">
        <v>416</v>
      </c>
    </row>
    <row r="35" spans="1:4" x14ac:dyDescent="0.25">
      <c r="A35" s="54" t="s">
        <v>187</v>
      </c>
      <c r="B35" s="90">
        <f>+'Rollos listones'!I2+'Rollos 3 y 10 mts'!H4</f>
        <v>0</v>
      </c>
      <c r="C35" s="54"/>
    </row>
    <row r="36" spans="1:4" x14ac:dyDescent="0.25">
      <c r="A36" s="54" t="s">
        <v>113</v>
      </c>
      <c r="B36" s="92">
        <f>+'Rollos listones'!I3+'Rollos 3 y 10 mts'!H3</f>
        <v>0</v>
      </c>
      <c r="C36" s="54"/>
    </row>
    <row r="37" spans="1:4" x14ac:dyDescent="0.25">
      <c r="A37" s="82"/>
      <c r="B37" s="82"/>
    </row>
    <row r="38" spans="1:4" x14ac:dyDescent="0.25">
      <c r="A38" s="43" t="s">
        <v>1058</v>
      </c>
      <c r="C38" s="93">
        <v>120</v>
      </c>
      <c r="D38" s="74" t="s">
        <v>424</v>
      </c>
    </row>
    <row r="41" spans="1:4" x14ac:dyDescent="0.25">
      <c r="A41" s="2"/>
      <c r="C41" s="93"/>
    </row>
  </sheetData>
  <mergeCells count="1">
    <mergeCell ref="A9:H11"/>
  </mergeCells>
  <pageMargins left="0.7" right="0.7" top="0.75" bottom="0.75" header="0.3" footer="0.3"/>
  <pageSetup orientation="portrait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9"/>
  <sheetViews>
    <sheetView topLeftCell="A5" workbookViewId="0">
      <selection activeCell="A55" sqref="A55"/>
    </sheetView>
  </sheetViews>
  <sheetFormatPr baseColWidth="10" defaultColWidth="11.44140625" defaultRowHeight="13.2" x14ac:dyDescent="0.25"/>
  <cols>
    <col min="1" max="1" width="52.44140625" customWidth="1"/>
    <col min="3" max="3" width="14.5546875" customWidth="1"/>
  </cols>
  <sheetData>
    <row r="1" spans="1:9" s="74" customFormat="1" ht="21" x14ac:dyDescent="0.4">
      <c r="A1" s="77"/>
      <c r="B1" s="15" t="s">
        <v>1064</v>
      </c>
      <c r="C1" s="59"/>
      <c r="D1" s="59"/>
      <c r="G1" s="82"/>
      <c r="H1" s="82"/>
    </row>
    <row r="2" spans="1:9" s="74" customFormat="1" ht="15.6" x14ac:dyDescent="0.3">
      <c r="C2" s="138" t="s">
        <v>153</v>
      </c>
      <c r="D2" s="138">
        <f>+SUM(C11:C57)</f>
        <v>0</v>
      </c>
      <c r="E2" s="311"/>
      <c r="G2" s="43"/>
      <c r="H2" s="312"/>
      <c r="I2" s="311"/>
    </row>
    <row r="3" spans="1:9" s="74" customFormat="1" ht="15.6" x14ac:dyDescent="0.3">
      <c r="C3" s="138" t="s">
        <v>597</v>
      </c>
      <c r="D3" s="308">
        <f>+C58</f>
        <v>0</v>
      </c>
      <c r="E3" s="311"/>
      <c r="G3" s="43"/>
      <c r="H3" s="312"/>
      <c r="I3" s="311"/>
    </row>
    <row r="4" spans="1:9" s="74" customFormat="1" x14ac:dyDescent="0.25">
      <c r="A4" s="54" t="s">
        <v>21</v>
      </c>
      <c r="G4" s="82"/>
      <c r="H4" s="82"/>
    </row>
    <row r="5" spans="1:9" s="74" customFormat="1" x14ac:dyDescent="0.25">
      <c r="A5" s="54" t="s">
        <v>300</v>
      </c>
      <c r="G5" s="82"/>
      <c r="H5" s="82"/>
    </row>
    <row r="6" spans="1:9" s="74" customFormat="1" x14ac:dyDescent="0.25">
      <c r="A6" s="54" t="s">
        <v>111</v>
      </c>
      <c r="C6" s="54"/>
      <c r="D6" s="59"/>
      <c r="G6" s="82"/>
      <c r="H6" s="82"/>
    </row>
    <row r="7" spans="1:9" s="74" customFormat="1" x14ac:dyDescent="0.25">
      <c r="A7" s="54" t="s">
        <v>93</v>
      </c>
      <c r="C7" s="54"/>
      <c r="D7" s="59"/>
      <c r="G7" s="82"/>
      <c r="H7" s="82"/>
    </row>
    <row r="8" spans="1:9" s="74" customFormat="1" ht="13.8" thickBot="1" x14ac:dyDescent="0.3">
      <c r="A8" s="54" t="s">
        <v>112</v>
      </c>
      <c r="C8" s="54"/>
      <c r="D8" s="59"/>
      <c r="G8" s="82"/>
      <c r="H8" s="82"/>
    </row>
    <row r="9" spans="1:9" s="74" customFormat="1" ht="14.4" thickTop="1" thickBot="1" x14ac:dyDescent="0.3">
      <c r="A9" s="119"/>
      <c r="B9" s="313" t="s">
        <v>766</v>
      </c>
      <c r="C9" s="198" t="s">
        <v>153</v>
      </c>
      <c r="D9" s="59"/>
      <c r="G9" s="82"/>
      <c r="H9" s="82"/>
    </row>
    <row r="10" spans="1:9" s="74" customFormat="1" ht="13.8" thickTop="1" x14ac:dyDescent="0.25">
      <c r="A10" s="314" t="s">
        <v>1065</v>
      </c>
      <c r="B10" s="315"/>
      <c r="C10" s="303"/>
      <c r="D10" s="59"/>
      <c r="E10" s="86"/>
      <c r="G10" s="82"/>
      <c r="H10" s="82"/>
    </row>
    <row r="11" spans="1:9" s="74" customFormat="1" ht="14.4" x14ac:dyDescent="0.3">
      <c r="A11" s="322" t="s">
        <v>1120</v>
      </c>
      <c r="B11" s="316">
        <v>335</v>
      </c>
      <c r="C11" s="318"/>
      <c r="D11" s="59"/>
      <c r="E11" s="86"/>
      <c r="G11" s="82"/>
      <c r="H11" s="82"/>
    </row>
    <row r="12" spans="1:9" s="74" customFormat="1" ht="14.4" x14ac:dyDescent="0.3">
      <c r="A12" s="322" t="s">
        <v>1121</v>
      </c>
      <c r="B12" s="316">
        <v>390</v>
      </c>
      <c r="C12" s="318"/>
      <c r="D12" s="59"/>
      <c r="E12" s="86"/>
      <c r="G12" s="82"/>
      <c r="H12" s="82"/>
    </row>
    <row r="13" spans="1:9" s="74" customFormat="1" ht="14.4" x14ac:dyDescent="0.3">
      <c r="A13" s="322" t="s">
        <v>1122</v>
      </c>
      <c r="B13" s="316">
        <v>325</v>
      </c>
      <c r="C13" s="318"/>
      <c r="D13" s="59"/>
      <c r="E13" s="86"/>
      <c r="G13" s="82"/>
      <c r="H13" s="82"/>
    </row>
    <row r="14" spans="1:9" s="74" customFormat="1" ht="14.4" x14ac:dyDescent="0.3">
      <c r="A14" s="322" t="s">
        <v>1123</v>
      </c>
      <c r="B14" s="316">
        <v>405</v>
      </c>
      <c r="C14" s="318"/>
      <c r="D14" s="59"/>
      <c r="E14" s="86"/>
      <c r="G14" s="82"/>
      <c r="H14" s="82"/>
    </row>
    <row r="15" spans="1:9" s="74" customFormat="1" ht="14.4" x14ac:dyDescent="0.3">
      <c r="A15" s="323" t="s">
        <v>1066</v>
      </c>
      <c r="B15" s="324">
        <v>505</v>
      </c>
      <c r="C15" s="318"/>
    </row>
    <row r="16" spans="1:9" s="74" customFormat="1" ht="14.4" x14ac:dyDescent="0.3">
      <c r="A16" s="323" t="s">
        <v>1124</v>
      </c>
      <c r="B16" s="324">
        <v>480</v>
      </c>
      <c r="C16" s="318"/>
    </row>
    <row r="17" spans="1:8" s="74" customFormat="1" ht="14.4" x14ac:dyDescent="0.3">
      <c r="A17" s="323" t="s">
        <v>1125</v>
      </c>
      <c r="B17" s="324">
        <v>325</v>
      </c>
      <c r="C17" s="318"/>
    </row>
    <row r="18" spans="1:8" s="74" customFormat="1" ht="14.4" x14ac:dyDescent="0.3">
      <c r="A18" s="323" t="s">
        <v>1126</v>
      </c>
      <c r="B18" s="324">
        <v>375</v>
      </c>
      <c r="C18" s="318"/>
      <c r="D18" s="59"/>
      <c r="E18" s="86"/>
      <c r="G18" s="82"/>
      <c r="H18" s="82"/>
    </row>
    <row r="19" spans="1:8" s="74" customFormat="1" ht="14.4" x14ac:dyDescent="0.3">
      <c r="A19" s="323" t="s">
        <v>1127</v>
      </c>
      <c r="B19" s="324">
        <v>860</v>
      </c>
      <c r="C19" s="318"/>
    </row>
    <row r="20" spans="1:8" s="74" customFormat="1" ht="14.4" x14ac:dyDescent="0.3">
      <c r="A20" s="323" t="s">
        <v>1128</v>
      </c>
      <c r="B20" s="324">
        <v>380</v>
      </c>
      <c r="C20" s="318"/>
    </row>
    <row r="21" spans="1:8" s="74" customFormat="1" ht="14.4" x14ac:dyDescent="0.3">
      <c r="A21" s="323" t="s">
        <v>1129</v>
      </c>
      <c r="B21" s="324">
        <v>405</v>
      </c>
      <c r="C21" s="318"/>
    </row>
    <row r="22" spans="1:8" ht="14.4" x14ac:dyDescent="0.3">
      <c r="A22" s="323" t="s">
        <v>1130</v>
      </c>
      <c r="B22" s="324">
        <v>350</v>
      </c>
      <c r="C22" s="318"/>
    </row>
    <row r="23" spans="1:8" ht="14.4" x14ac:dyDescent="0.3">
      <c r="A23" s="323" t="s">
        <v>1131</v>
      </c>
      <c r="B23" s="324">
        <v>350</v>
      </c>
      <c r="C23" s="318"/>
    </row>
    <row r="24" spans="1:8" ht="14.4" x14ac:dyDescent="0.3">
      <c r="A24" s="323" t="s">
        <v>1149</v>
      </c>
      <c r="B24" s="324">
        <v>150</v>
      </c>
      <c r="C24" s="318"/>
    </row>
    <row r="25" spans="1:8" ht="14.4" x14ac:dyDescent="0.3">
      <c r="A25" s="323" t="s">
        <v>1132</v>
      </c>
      <c r="B25" s="324">
        <v>255</v>
      </c>
      <c r="C25" s="318"/>
    </row>
    <row r="26" spans="1:8" ht="14.4" x14ac:dyDescent="0.3">
      <c r="A26" s="323" t="s">
        <v>1133</v>
      </c>
      <c r="B26" s="324">
        <v>290</v>
      </c>
      <c r="C26" s="318"/>
    </row>
    <row r="27" spans="1:8" ht="14.4" x14ac:dyDescent="0.3">
      <c r="A27" s="323" t="s">
        <v>1067</v>
      </c>
      <c r="B27" s="324">
        <v>160</v>
      </c>
      <c r="C27" s="318"/>
    </row>
    <row r="28" spans="1:8" ht="14.4" x14ac:dyDescent="0.3">
      <c r="A28" s="323" t="s">
        <v>1134</v>
      </c>
      <c r="B28" s="324">
        <v>330</v>
      </c>
      <c r="C28" s="318"/>
    </row>
    <row r="29" spans="1:8" ht="14.4" x14ac:dyDescent="0.3">
      <c r="A29" s="323" t="s">
        <v>1068</v>
      </c>
      <c r="B29" s="324">
        <v>380</v>
      </c>
      <c r="C29" s="318"/>
    </row>
    <row r="30" spans="1:8" ht="14.4" x14ac:dyDescent="0.3">
      <c r="A30" s="323" t="s">
        <v>1069</v>
      </c>
      <c r="B30" s="324">
        <v>305</v>
      </c>
      <c r="C30" s="318"/>
    </row>
    <row r="31" spans="1:8" ht="14.4" x14ac:dyDescent="0.3">
      <c r="A31" s="323" t="s">
        <v>1070</v>
      </c>
      <c r="B31" s="324">
        <v>150</v>
      </c>
      <c r="C31" s="318"/>
    </row>
    <row r="32" spans="1:8" ht="14.4" x14ac:dyDescent="0.3">
      <c r="A32" s="323" t="s">
        <v>1071</v>
      </c>
      <c r="B32" s="324">
        <v>150</v>
      </c>
      <c r="C32" s="318"/>
    </row>
    <row r="33" spans="1:3" ht="14.4" x14ac:dyDescent="0.3">
      <c r="A33" s="323" t="s">
        <v>1072</v>
      </c>
      <c r="B33" s="324">
        <v>255</v>
      </c>
      <c r="C33" s="318"/>
    </row>
    <row r="34" spans="1:3" ht="14.4" x14ac:dyDescent="0.3">
      <c r="A34" s="323" t="s">
        <v>1073</v>
      </c>
      <c r="B34" s="324">
        <v>250</v>
      </c>
      <c r="C34" s="318"/>
    </row>
    <row r="35" spans="1:3" ht="14.4" x14ac:dyDescent="0.3">
      <c r="A35" s="323" t="s">
        <v>1074</v>
      </c>
      <c r="B35" s="324">
        <v>325</v>
      </c>
      <c r="C35" s="318"/>
    </row>
    <row r="36" spans="1:3" ht="14.4" x14ac:dyDescent="0.3">
      <c r="A36" s="323" t="s">
        <v>1075</v>
      </c>
      <c r="B36" s="324">
        <v>250</v>
      </c>
      <c r="C36" s="318"/>
    </row>
    <row r="37" spans="1:3" ht="14.4" x14ac:dyDescent="0.3">
      <c r="A37" s="323" t="s">
        <v>1076</v>
      </c>
      <c r="B37" s="324">
        <v>200</v>
      </c>
      <c r="C37" s="318"/>
    </row>
    <row r="38" spans="1:3" ht="14.4" x14ac:dyDescent="0.3">
      <c r="A38" s="323" t="s">
        <v>1077</v>
      </c>
      <c r="B38" s="324">
        <v>250</v>
      </c>
      <c r="C38" s="318"/>
    </row>
    <row r="39" spans="1:3" ht="14.4" x14ac:dyDescent="0.3">
      <c r="A39" s="323" t="s">
        <v>1078</v>
      </c>
      <c r="B39" s="324">
        <v>250</v>
      </c>
      <c r="C39" s="318"/>
    </row>
    <row r="40" spans="1:3" ht="14.4" x14ac:dyDescent="0.3">
      <c r="A40" s="323" t="s">
        <v>1079</v>
      </c>
      <c r="B40" s="324">
        <v>410</v>
      </c>
      <c r="C40" s="318"/>
    </row>
    <row r="41" spans="1:3" ht="14.4" x14ac:dyDescent="0.3">
      <c r="A41" s="323" t="s">
        <v>1080</v>
      </c>
      <c r="B41" s="324">
        <v>600</v>
      </c>
      <c r="C41" s="318"/>
    </row>
    <row r="42" spans="1:3" ht="14.4" x14ac:dyDescent="0.3">
      <c r="A42" s="323" t="s">
        <v>1135</v>
      </c>
      <c r="B42" s="324">
        <v>500</v>
      </c>
      <c r="C42" s="325"/>
    </row>
    <row r="43" spans="1:3" ht="14.4" x14ac:dyDescent="0.3">
      <c r="A43" s="323" t="s">
        <v>1136</v>
      </c>
      <c r="B43" s="324"/>
      <c r="C43" s="325"/>
    </row>
    <row r="44" spans="1:3" ht="14.4" x14ac:dyDescent="0.3">
      <c r="A44" s="323" t="s">
        <v>1137</v>
      </c>
      <c r="B44" s="324">
        <v>125</v>
      </c>
      <c r="C44" s="325"/>
    </row>
    <row r="45" spans="1:3" ht="14.4" x14ac:dyDescent="0.3">
      <c r="A45" s="323" t="s">
        <v>1138</v>
      </c>
      <c r="B45" s="324">
        <v>155</v>
      </c>
      <c r="C45" s="325"/>
    </row>
    <row r="46" spans="1:3" ht="14.4" x14ac:dyDescent="0.3">
      <c r="A46" s="323" t="s">
        <v>1139</v>
      </c>
      <c r="B46" s="324">
        <v>139</v>
      </c>
      <c r="C46" s="325"/>
    </row>
    <row r="47" spans="1:3" ht="14.4" x14ac:dyDescent="0.3">
      <c r="A47" s="323" t="s">
        <v>1140</v>
      </c>
      <c r="B47" s="324">
        <v>134</v>
      </c>
      <c r="C47" s="325"/>
    </row>
    <row r="48" spans="1:3" ht="14.4" x14ac:dyDescent="0.3">
      <c r="A48" s="323" t="s">
        <v>1141</v>
      </c>
      <c r="B48" s="324">
        <v>149</v>
      </c>
      <c r="C48" s="325"/>
    </row>
    <row r="49" spans="1:3" ht="14.4" x14ac:dyDescent="0.3">
      <c r="A49" s="328" t="s">
        <v>1146</v>
      </c>
      <c r="B49" s="329">
        <v>40</v>
      </c>
      <c r="C49" s="325"/>
    </row>
    <row r="50" spans="1:3" ht="14.4" x14ac:dyDescent="0.3">
      <c r="A50" s="328" t="s">
        <v>1178</v>
      </c>
      <c r="B50" s="329">
        <v>30</v>
      </c>
      <c r="C50" s="325"/>
    </row>
    <row r="51" spans="1:3" ht="14.4" x14ac:dyDescent="0.3">
      <c r="A51" s="328" t="s">
        <v>1148</v>
      </c>
      <c r="B51" s="329">
        <v>199</v>
      </c>
      <c r="C51" s="325"/>
    </row>
    <row r="52" spans="1:3" ht="15" thickBot="1" x14ac:dyDescent="0.35">
      <c r="A52" s="330" t="s">
        <v>1147</v>
      </c>
      <c r="B52" s="331">
        <v>209</v>
      </c>
      <c r="C52" s="344"/>
    </row>
    <row r="53" spans="1:3" ht="15.6" thickTop="1" thickBot="1" x14ac:dyDescent="0.35">
      <c r="A53" s="330" t="s">
        <v>1182</v>
      </c>
      <c r="B53" s="331">
        <v>205</v>
      </c>
      <c r="C53" s="344"/>
    </row>
    <row r="54" spans="1:3" ht="15.6" thickTop="1" thickBot="1" x14ac:dyDescent="0.35">
      <c r="A54" s="330" t="s">
        <v>1181</v>
      </c>
      <c r="B54" s="331">
        <v>238</v>
      </c>
      <c r="C54" s="344"/>
    </row>
    <row r="55" spans="1:3" ht="15.6" thickTop="1" thickBot="1" x14ac:dyDescent="0.35">
      <c r="A55" s="330" t="s">
        <v>1180</v>
      </c>
      <c r="B55" s="331">
        <v>745</v>
      </c>
      <c r="C55" s="344"/>
    </row>
    <row r="56" spans="1:3" ht="15.6" thickTop="1" thickBot="1" x14ac:dyDescent="0.35">
      <c r="A56" s="330" t="s">
        <v>1183</v>
      </c>
      <c r="B56" s="331">
        <v>30</v>
      </c>
      <c r="C56" s="344"/>
    </row>
    <row r="57" spans="1:3" ht="15.6" thickTop="1" thickBot="1" x14ac:dyDescent="0.35">
      <c r="A57" s="330" t="s">
        <v>1179</v>
      </c>
      <c r="B57" s="331">
        <v>349</v>
      </c>
      <c r="C57" s="326"/>
    </row>
    <row r="58" spans="1:3" ht="14.4" thickTop="1" thickBot="1" x14ac:dyDescent="0.3">
      <c r="C58" s="317">
        <f>+(B42*C42)+(B44*C44)+(B45*C45)+(B49*C49)+(B51*C51)+(B57*C57)+(C11*B11)+(C12*B12)+(C13*B13)+(C14*B14)+(B15*C15)+(B16*C16)+(B17*C17)+(B18*C18)+(B19*C19)+(B20*C20)+(B21*C21)+(B22*C22)+(B23*C23)+(B24*C24)+(B25*C25)+(B26*C26)+(B27*C27)+(B28*C28)+(B29*C29)+(B30*C30)+(B31*C31)+(B32*C32)+(B33*C33)+(B34*C34)+(B35*C35)+(B36*C36)+(B37*C37)+(B38*C38)+(B39*C39)+(B40*C40)+(B41*C41)</f>
        <v>0</v>
      </c>
    </row>
    <row r="59" spans="1:3" ht="13.8" thickTop="1" x14ac:dyDescent="0.25"/>
  </sheetData>
  <pageMargins left="0.7" right="0.7" top="0.75" bottom="0.75" header="0.3" footer="0.3"/>
  <pageSetup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2"/>
  <sheetViews>
    <sheetView workbookViewId="0">
      <selection activeCell="C24" sqref="C24"/>
    </sheetView>
  </sheetViews>
  <sheetFormatPr baseColWidth="10" defaultColWidth="11.44140625" defaultRowHeight="13.2" x14ac:dyDescent="0.25"/>
  <cols>
    <col min="1" max="1" width="29.5546875" customWidth="1"/>
    <col min="3" max="3" width="14.5546875" customWidth="1"/>
  </cols>
  <sheetData>
    <row r="1" spans="1:9" s="74" customFormat="1" ht="21" x14ac:dyDescent="0.4">
      <c r="A1" s="77"/>
      <c r="B1" s="15" t="s">
        <v>1046</v>
      </c>
      <c r="C1" s="59"/>
      <c r="D1" s="59"/>
      <c r="G1" s="82"/>
      <c r="H1" s="82"/>
    </row>
    <row r="2" spans="1:9" s="74" customFormat="1" ht="15.6" x14ac:dyDescent="0.3">
      <c r="C2" s="138" t="s">
        <v>153</v>
      </c>
      <c r="D2" s="138">
        <f>+SUM(C11:C20)</f>
        <v>0</v>
      </c>
      <c r="E2" s="300"/>
      <c r="G2" s="43"/>
      <c r="H2" s="301"/>
      <c r="I2" s="300"/>
    </row>
    <row r="3" spans="1:9" s="74" customFormat="1" ht="15.6" x14ac:dyDescent="0.3">
      <c r="C3" s="138" t="s">
        <v>597</v>
      </c>
      <c r="D3" s="308">
        <f>+C21</f>
        <v>0</v>
      </c>
      <c r="E3" s="300"/>
      <c r="G3" s="43"/>
      <c r="H3" s="301"/>
      <c r="I3" s="300"/>
    </row>
    <row r="4" spans="1:9" s="74" customFormat="1" x14ac:dyDescent="0.25">
      <c r="A4" s="54" t="s">
        <v>21</v>
      </c>
      <c r="G4" s="82"/>
      <c r="H4" s="82"/>
    </row>
    <row r="5" spans="1:9" s="74" customFormat="1" x14ac:dyDescent="0.25">
      <c r="A5" s="54" t="s">
        <v>300</v>
      </c>
      <c r="G5" s="82"/>
      <c r="H5" s="82"/>
    </row>
    <row r="6" spans="1:9" s="74" customFormat="1" x14ac:dyDescent="0.25">
      <c r="A6" s="54" t="s">
        <v>111</v>
      </c>
      <c r="C6" s="54"/>
      <c r="D6" s="59"/>
      <c r="G6" s="82"/>
      <c r="H6" s="82"/>
    </row>
    <row r="7" spans="1:9" s="74" customFormat="1" x14ac:dyDescent="0.25">
      <c r="A7" s="54" t="s">
        <v>93</v>
      </c>
      <c r="C7" s="54"/>
      <c r="D7" s="59"/>
      <c r="G7" s="82"/>
      <c r="H7" s="82"/>
    </row>
    <row r="8" spans="1:9" s="74" customFormat="1" ht="13.8" thickBot="1" x14ac:dyDescent="0.3">
      <c r="A8" s="54" t="s">
        <v>112</v>
      </c>
      <c r="C8" s="54"/>
      <c r="D8" s="59"/>
      <c r="G8" s="82"/>
      <c r="H8" s="82"/>
    </row>
    <row r="9" spans="1:9" s="74" customFormat="1" ht="14.4" thickTop="1" thickBot="1" x14ac:dyDescent="0.3">
      <c r="A9" s="119"/>
      <c r="B9" s="302" t="s">
        <v>766</v>
      </c>
      <c r="C9" s="198" t="s">
        <v>153</v>
      </c>
      <c r="D9" s="59"/>
      <c r="G9" s="82"/>
      <c r="H9" s="82"/>
    </row>
    <row r="10" spans="1:9" s="74" customFormat="1" ht="13.8" thickTop="1" x14ac:dyDescent="0.25">
      <c r="A10" s="122" t="s">
        <v>1047</v>
      </c>
      <c r="B10" s="123"/>
      <c r="C10" s="124"/>
      <c r="D10" s="59"/>
      <c r="E10" s="86"/>
      <c r="G10" s="82"/>
      <c r="H10" s="82"/>
    </row>
    <row r="11" spans="1:9" s="74" customFormat="1" ht="14.4" x14ac:dyDescent="0.3">
      <c r="A11" s="304" t="s">
        <v>1048</v>
      </c>
      <c r="B11" s="309">
        <v>90</v>
      </c>
      <c r="C11" s="124"/>
      <c r="D11" s="59"/>
      <c r="E11" s="86"/>
      <c r="G11" s="82"/>
      <c r="H11" s="82"/>
    </row>
    <row r="12" spans="1:9" s="74" customFormat="1" ht="14.4" x14ac:dyDescent="0.3">
      <c r="A12" s="304" t="s">
        <v>1049</v>
      </c>
      <c r="B12" s="309">
        <v>135</v>
      </c>
      <c r="C12" s="124"/>
      <c r="D12" s="59"/>
      <c r="E12" s="86"/>
      <c r="G12" s="82"/>
      <c r="H12" s="82"/>
    </row>
    <row r="13" spans="1:9" s="74" customFormat="1" ht="14.4" x14ac:dyDescent="0.3">
      <c r="A13" s="304" t="s">
        <v>1050</v>
      </c>
      <c r="B13" s="309">
        <v>75</v>
      </c>
      <c r="C13" s="124"/>
      <c r="D13" s="59"/>
      <c r="E13" s="86"/>
      <c r="G13" s="82"/>
      <c r="H13" s="82"/>
    </row>
    <row r="14" spans="1:9" s="74" customFormat="1" ht="14.4" x14ac:dyDescent="0.3">
      <c r="A14" s="304" t="s">
        <v>1051</v>
      </c>
      <c r="B14" s="309">
        <v>60</v>
      </c>
      <c r="C14" s="124"/>
      <c r="D14" s="59"/>
      <c r="E14" s="86"/>
      <c r="G14" s="82"/>
      <c r="H14" s="82"/>
    </row>
    <row r="15" spans="1:9" s="74" customFormat="1" ht="14.4" x14ac:dyDescent="0.3">
      <c r="A15" s="304" t="s">
        <v>1052</v>
      </c>
      <c r="B15" s="309">
        <v>60</v>
      </c>
      <c r="C15" s="124"/>
    </row>
    <row r="16" spans="1:9" s="74" customFormat="1" ht="14.4" x14ac:dyDescent="0.3">
      <c r="A16" s="304" t="s">
        <v>1053</v>
      </c>
      <c r="B16" s="309">
        <v>52.5</v>
      </c>
      <c r="C16" s="124"/>
    </row>
    <row r="17" spans="1:8" s="74" customFormat="1" ht="14.4" x14ac:dyDescent="0.3">
      <c r="A17" s="304" t="s">
        <v>1054</v>
      </c>
      <c r="B17" s="309">
        <v>30</v>
      </c>
      <c r="C17" s="124"/>
    </row>
    <row r="18" spans="1:8" s="74" customFormat="1" x14ac:dyDescent="0.25">
      <c r="A18" s="305" t="s">
        <v>1057</v>
      </c>
      <c r="B18" s="124"/>
      <c r="C18" s="303"/>
      <c r="D18" s="59"/>
      <c r="E18" s="86"/>
      <c r="G18" s="82"/>
      <c r="H18" s="82"/>
    </row>
    <row r="19" spans="1:8" s="74" customFormat="1" ht="14.4" x14ac:dyDescent="0.3">
      <c r="A19" s="306" t="s">
        <v>1055</v>
      </c>
      <c r="B19" s="309">
        <v>180</v>
      </c>
      <c r="C19" s="303"/>
    </row>
    <row r="20" spans="1:8" s="74" customFormat="1" ht="14.4" x14ac:dyDescent="0.3">
      <c r="A20" s="306" t="s">
        <v>1056</v>
      </c>
      <c r="B20" s="309">
        <v>165</v>
      </c>
      <c r="C20" s="303"/>
    </row>
    <row r="21" spans="1:8" s="74" customFormat="1" ht="13.8" thickBot="1" x14ac:dyDescent="0.3">
      <c r="A21" s="307" t="s">
        <v>154</v>
      </c>
      <c r="B21" s="196"/>
      <c r="C21" s="310">
        <f>+(C11*B11)+(C12*B12)+(C13*B13)+(C14*B14)+(B15*C15)+(B16*C16)+(B17*C17)+(B19*C19)+(B20*C20)</f>
        <v>0</v>
      </c>
    </row>
    <row r="22" spans="1:8" ht="13.8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6"/>
  <sheetViews>
    <sheetView topLeftCell="A43" zoomScale="85" zoomScaleNormal="85" workbookViewId="0">
      <pane xSplit="24288" topLeftCell="BY1"/>
      <selection activeCell="G13" sqref="G13"/>
      <selection pane="topRight" activeCell="BY1" sqref="BY1"/>
    </sheetView>
  </sheetViews>
  <sheetFormatPr baseColWidth="10" defaultColWidth="9.109375" defaultRowHeight="13.2" x14ac:dyDescent="0.25"/>
  <cols>
    <col min="1" max="1" width="25.33203125" style="74" customWidth="1"/>
    <col min="2" max="2" width="18.88671875" style="74" customWidth="1"/>
    <col min="3" max="4" width="15.6640625" style="74" customWidth="1"/>
    <col min="5" max="5" width="15.6640625" style="59" customWidth="1"/>
    <col min="6" max="7" width="18.109375" style="59" customWidth="1"/>
    <col min="8" max="8" width="15.6640625" style="59" customWidth="1"/>
    <col min="9" max="13" width="15.6640625" style="74" customWidth="1"/>
    <col min="14" max="16384" width="9.109375" style="82"/>
  </cols>
  <sheetData>
    <row r="1" spans="1:13" ht="21" x14ac:dyDescent="0.4">
      <c r="A1" s="77"/>
      <c r="C1" s="15" t="s">
        <v>123</v>
      </c>
      <c r="D1" s="77"/>
    </row>
    <row r="2" spans="1:13" ht="21" x14ac:dyDescent="0.4">
      <c r="D2" s="77" t="s">
        <v>113</v>
      </c>
      <c r="E2" s="78">
        <f>+SUM(B95:M95)+B115+H115+B135+G136</f>
        <v>0</v>
      </c>
      <c r="F2" s="15"/>
      <c r="G2" s="79"/>
      <c r="H2" s="79"/>
    </row>
    <row r="3" spans="1:13" x14ac:dyDescent="0.25">
      <c r="A3" s="54" t="s">
        <v>21</v>
      </c>
      <c r="D3" s="59"/>
    </row>
    <row r="4" spans="1:13" x14ac:dyDescent="0.25">
      <c r="A4" s="54" t="s">
        <v>301</v>
      </c>
      <c r="D4" s="59"/>
    </row>
    <row r="5" spans="1:13" x14ac:dyDescent="0.25">
      <c r="A5" s="54" t="s">
        <v>111</v>
      </c>
      <c r="D5" s="59"/>
    </row>
    <row r="6" spans="1:13" x14ac:dyDescent="0.25">
      <c r="A6" s="54" t="s">
        <v>93</v>
      </c>
      <c r="D6" s="59"/>
    </row>
    <row r="7" spans="1:13" x14ac:dyDescent="0.25">
      <c r="A7" s="54" t="s">
        <v>112</v>
      </c>
      <c r="D7" s="59"/>
    </row>
    <row r="8" spans="1:13" ht="13.5" customHeight="1" x14ac:dyDescent="0.25">
      <c r="A8" s="80" t="s">
        <v>11</v>
      </c>
      <c r="B8" s="81" t="s">
        <v>10</v>
      </c>
      <c r="C8" s="81"/>
      <c r="D8" s="262" t="s">
        <v>970</v>
      </c>
      <c r="E8" s="263"/>
      <c r="F8" s="263"/>
      <c r="G8" s="263"/>
    </row>
    <row r="9" spans="1:13" ht="14.25" customHeight="1" x14ac:dyDescent="0.25">
      <c r="A9" s="356" t="s">
        <v>619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</row>
    <row r="10" spans="1:13" ht="14.2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</row>
    <row r="11" spans="1:13" ht="13.8" thickBot="1" x14ac:dyDescent="0.3">
      <c r="A11" s="2"/>
      <c r="D11" s="59"/>
      <c r="H11" s="272"/>
    </row>
    <row r="12" spans="1:13" s="213" customFormat="1" ht="40.200000000000003" thickTop="1" x14ac:dyDescent="0.25">
      <c r="A12" s="215" t="s">
        <v>908</v>
      </c>
      <c r="B12" s="250" t="s">
        <v>803</v>
      </c>
      <c r="C12" s="250" t="s">
        <v>804</v>
      </c>
      <c r="D12" s="250" t="s">
        <v>805</v>
      </c>
      <c r="E12" s="250" t="s">
        <v>806</v>
      </c>
      <c r="F12" s="260" t="s">
        <v>815</v>
      </c>
      <c r="G12" s="260" t="s">
        <v>816</v>
      </c>
      <c r="H12" s="260" t="s">
        <v>901</v>
      </c>
      <c r="I12" s="260" t="s">
        <v>807</v>
      </c>
      <c r="J12" s="260" t="s">
        <v>808</v>
      </c>
      <c r="K12" s="260" t="s">
        <v>809</v>
      </c>
      <c r="L12" s="260" t="s">
        <v>810</v>
      </c>
      <c r="M12" s="261" t="s">
        <v>811</v>
      </c>
    </row>
    <row r="13" spans="1:13" s="209" customFormat="1" ht="13.8" thickBot="1" x14ac:dyDescent="0.3">
      <c r="A13" s="234" t="s">
        <v>902</v>
      </c>
      <c r="B13" s="251">
        <f>5.5*1.1</f>
        <v>6.0500000000000007</v>
      </c>
      <c r="C13" s="251">
        <f>4.5*1.1</f>
        <v>4.95</v>
      </c>
      <c r="D13" s="251">
        <f>8*1.1</f>
        <v>8.8000000000000007</v>
      </c>
      <c r="E13" s="251">
        <f>3.5*1.1</f>
        <v>3.8500000000000005</v>
      </c>
      <c r="F13" s="252">
        <f>3.5*1.1</f>
        <v>3.8500000000000005</v>
      </c>
      <c r="G13" s="252">
        <f>7.5*1.1</f>
        <v>8.25</v>
      </c>
      <c r="H13" s="252">
        <f>8.8*1.1</f>
        <v>9.6800000000000015</v>
      </c>
      <c r="I13" s="252">
        <f>7*1.1</f>
        <v>7.7000000000000011</v>
      </c>
      <c r="J13" s="252">
        <f>30*1.1</f>
        <v>33</v>
      </c>
      <c r="K13" s="252">
        <f>49*1.1</f>
        <v>53.900000000000006</v>
      </c>
      <c r="L13" s="252">
        <f>55*1.1</f>
        <v>60.500000000000007</v>
      </c>
      <c r="M13" s="253">
        <f>90*1.1</f>
        <v>99.000000000000014</v>
      </c>
    </row>
    <row r="14" spans="1:13" ht="13.8" thickTop="1" x14ac:dyDescent="0.25">
      <c r="A14" s="177" t="s">
        <v>70</v>
      </c>
      <c r="B14" s="218"/>
      <c r="C14" s="218"/>
      <c r="D14" s="218"/>
      <c r="E14" s="218"/>
      <c r="F14" s="218"/>
      <c r="G14" s="218"/>
      <c r="H14" s="218"/>
      <c r="I14" s="224"/>
      <c r="J14" s="218"/>
      <c r="K14" s="218"/>
      <c r="L14" s="218"/>
      <c r="M14" s="230"/>
    </row>
    <row r="15" spans="1:13" x14ac:dyDescent="0.25">
      <c r="A15" s="177" t="s">
        <v>993</v>
      </c>
      <c r="B15" s="220"/>
      <c r="C15" s="216"/>
      <c r="D15" s="217"/>
      <c r="E15" s="173"/>
      <c r="F15" s="218"/>
      <c r="G15" s="218"/>
      <c r="H15" s="218"/>
      <c r="I15" s="218"/>
      <c r="J15" s="220"/>
      <c r="K15" s="218"/>
      <c r="L15" s="220"/>
      <c r="M15" s="221"/>
    </row>
    <row r="16" spans="1:13" x14ac:dyDescent="0.25">
      <c r="A16" s="219" t="s">
        <v>955</v>
      </c>
      <c r="B16" s="220"/>
      <c r="C16" s="218"/>
      <c r="D16" s="224"/>
      <c r="E16" s="218"/>
      <c r="F16" s="218"/>
      <c r="G16" s="218"/>
      <c r="H16" s="218"/>
      <c r="I16" s="218"/>
      <c r="J16" s="218"/>
      <c r="K16" s="218"/>
      <c r="L16" s="218"/>
      <c r="M16" s="221"/>
    </row>
    <row r="17" spans="1:13" x14ac:dyDescent="0.25">
      <c r="A17" s="177" t="s">
        <v>406</v>
      </c>
      <c r="B17" s="220"/>
      <c r="C17" s="218"/>
      <c r="D17" s="217"/>
      <c r="E17" s="222"/>
      <c r="F17" s="274"/>
      <c r="G17" s="224"/>
      <c r="H17" s="224"/>
      <c r="I17" s="218"/>
      <c r="J17" s="218"/>
      <c r="K17" s="218"/>
      <c r="L17" s="218"/>
      <c r="M17" s="221"/>
    </row>
    <row r="18" spans="1:13" x14ac:dyDescent="0.25">
      <c r="A18" s="219" t="s">
        <v>956</v>
      </c>
      <c r="B18" s="220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21"/>
    </row>
    <row r="19" spans="1:13" x14ac:dyDescent="0.25">
      <c r="A19" s="177" t="s">
        <v>980</v>
      </c>
      <c r="B19" s="218"/>
      <c r="C19" s="218"/>
      <c r="D19" s="218"/>
      <c r="E19" s="218"/>
      <c r="F19" s="220"/>
      <c r="G19" s="220"/>
      <c r="H19" s="218"/>
      <c r="I19" s="218"/>
      <c r="J19" s="218"/>
      <c r="K19" s="218"/>
      <c r="L19" s="218"/>
      <c r="M19" s="221"/>
    </row>
    <row r="20" spans="1:13" x14ac:dyDescent="0.25">
      <c r="A20" s="223" t="s">
        <v>957</v>
      </c>
      <c r="B20" s="220"/>
      <c r="C20" s="218"/>
      <c r="D20" s="218"/>
      <c r="E20" s="173"/>
      <c r="F20" s="224"/>
      <c r="G20" s="224"/>
      <c r="H20" s="224"/>
      <c r="I20" s="220"/>
      <c r="J20" s="224"/>
      <c r="K20" s="218"/>
      <c r="L20" s="220"/>
      <c r="M20" s="275"/>
    </row>
    <row r="21" spans="1:13" x14ac:dyDescent="0.25">
      <c r="A21" s="219" t="s">
        <v>958</v>
      </c>
      <c r="B21" s="220"/>
      <c r="C21" s="218"/>
      <c r="D21" s="218"/>
      <c r="E21" s="218"/>
      <c r="F21" s="224"/>
      <c r="G21" s="224"/>
      <c r="H21" s="224"/>
      <c r="I21" s="218"/>
      <c r="J21" s="218"/>
      <c r="K21" s="218"/>
      <c r="L21" s="218"/>
      <c r="M21" s="221"/>
    </row>
    <row r="22" spans="1:13" x14ac:dyDescent="0.25">
      <c r="A22" s="177" t="s">
        <v>20</v>
      </c>
      <c r="B22" s="218"/>
      <c r="C22" s="218"/>
      <c r="D22" s="218"/>
      <c r="E22" s="218"/>
      <c r="F22" s="218"/>
      <c r="G22" s="218"/>
      <c r="H22" s="224"/>
      <c r="I22" s="218"/>
      <c r="J22" s="218"/>
      <c r="K22" s="218"/>
      <c r="L22" s="218"/>
      <c r="M22" s="221"/>
    </row>
    <row r="23" spans="1:13" x14ac:dyDescent="0.25">
      <c r="A23" s="177" t="s">
        <v>983</v>
      </c>
      <c r="B23" s="218"/>
      <c r="C23" s="218"/>
      <c r="D23" s="218"/>
      <c r="E23" s="218"/>
      <c r="F23" s="220"/>
      <c r="G23" s="220"/>
      <c r="H23" s="224"/>
      <c r="I23" s="218"/>
      <c r="J23" s="224"/>
      <c r="K23" s="218"/>
      <c r="L23" s="224"/>
      <c r="M23" s="221"/>
    </row>
    <row r="24" spans="1:13" x14ac:dyDescent="0.25">
      <c r="A24" s="177" t="s">
        <v>906</v>
      </c>
      <c r="B24" s="220"/>
      <c r="C24" s="224"/>
      <c r="D24" s="225"/>
      <c r="E24" s="172"/>
      <c r="F24" s="218"/>
      <c r="G24" s="218"/>
      <c r="H24" s="218"/>
      <c r="I24" s="218"/>
      <c r="J24" s="218"/>
      <c r="K24" s="218"/>
      <c r="L24" s="221"/>
      <c r="M24" s="221"/>
    </row>
    <row r="25" spans="1:13" x14ac:dyDescent="0.25">
      <c r="A25" s="177" t="s">
        <v>28</v>
      </c>
      <c r="B25" s="226"/>
      <c r="C25" s="224"/>
      <c r="D25" s="217"/>
      <c r="E25" s="172"/>
      <c r="F25" s="220"/>
      <c r="G25" s="220"/>
      <c r="H25" s="218"/>
      <c r="I25" s="220"/>
      <c r="J25" s="220"/>
      <c r="K25" s="220"/>
      <c r="L25" s="224"/>
      <c r="M25" s="221"/>
    </row>
    <row r="26" spans="1:13" x14ac:dyDescent="0.25">
      <c r="A26" s="177" t="s">
        <v>976</v>
      </c>
      <c r="B26" s="218"/>
      <c r="C26" s="218"/>
      <c r="D26" s="218"/>
      <c r="E26" s="218"/>
      <c r="F26" s="220"/>
      <c r="G26" s="220"/>
      <c r="H26" s="218"/>
      <c r="I26" s="218"/>
      <c r="J26" s="218"/>
      <c r="K26" s="218"/>
      <c r="L26" s="218"/>
      <c r="M26" s="221"/>
    </row>
    <row r="27" spans="1:13" x14ac:dyDescent="0.25">
      <c r="A27" s="223" t="s">
        <v>125</v>
      </c>
      <c r="B27" s="226"/>
      <c r="C27" s="218"/>
      <c r="D27" s="217"/>
      <c r="E27" s="173"/>
      <c r="F27" s="224"/>
      <c r="G27" s="224"/>
      <c r="H27" s="218"/>
      <c r="I27" s="220"/>
      <c r="J27" s="220"/>
      <c r="K27" s="220"/>
      <c r="L27" s="220"/>
      <c r="M27" s="275"/>
    </row>
    <row r="28" spans="1:13" x14ac:dyDescent="0.25">
      <c r="A28" s="177" t="s">
        <v>16</v>
      </c>
      <c r="B28" s="220"/>
      <c r="C28" s="218"/>
      <c r="D28" s="217"/>
      <c r="E28" s="173"/>
      <c r="F28" s="224"/>
      <c r="G28" s="220"/>
      <c r="H28" s="218"/>
      <c r="I28" s="218"/>
      <c r="J28" s="218"/>
      <c r="K28" s="218"/>
      <c r="L28" s="218"/>
      <c r="M28" s="221"/>
    </row>
    <row r="29" spans="1:13" x14ac:dyDescent="0.25">
      <c r="A29" s="177" t="s">
        <v>119</v>
      </c>
      <c r="B29" s="220"/>
      <c r="C29" s="226"/>
      <c r="D29" s="217"/>
      <c r="E29" s="173"/>
      <c r="F29" s="220"/>
      <c r="G29" s="220"/>
      <c r="H29" s="224"/>
      <c r="I29" s="220"/>
      <c r="J29" s="220"/>
      <c r="K29" s="220"/>
      <c r="L29" s="220"/>
      <c r="M29" s="275"/>
    </row>
    <row r="30" spans="1:13" x14ac:dyDescent="0.25">
      <c r="A30" s="177" t="s">
        <v>986</v>
      </c>
      <c r="B30" s="218"/>
      <c r="C30" s="218"/>
      <c r="D30" s="218"/>
      <c r="E30" s="218"/>
      <c r="F30" s="218"/>
      <c r="G30" s="218"/>
      <c r="H30" s="224"/>
      <c r="I30" s="218"/>
      <c r="J30" s="218"/>
      <c r="K30" s="218"/>
      <c r="L30" s="218"/>
      <c r="M30" s="221"/>
    </row>
    <row r="31" spans="1:13" x14ac:dyDescent="0.25">
      <c r="A31" s="177" t="s">
        <v>972</v>
      </c>
      <c r="B31" s="218"/>
      <c r="C31" s="218"/>
      <c r="D31" s="218"/>
      <c r="E31" s="218"/>
      <c r="F31" s="220"/>
      <c r="G31" s="220"/>
      <c r="H31" s="218"/>
      <c r="I31" s="218"/>
      <c r="J31" s="218"/>
      <c r="K31" s="218"/>
      <c r="L31" s="218"/>
      <c r="M31" s="221"/>
    </row>
    <row r="32" spans="1:13" x14ac:dyDescent="0.25">
      <c r="A32" s="177" t="s">
        <v>973</v>
      </c>
      <c r="B32" s="218"/>
      <c r="C32" s="218"/>
      <c r="D32" s="218"/>
      <c r="E32" s="218"/>
      <c r="F32" s="220"/>
      <c r="G32" s="220"/>
      <c r="H32" s="218"/>
      <c r="I32" s="218"/>
      <c r="J32" s="224"/>
      <c r="K32" s="218"/>
      <c r="L32" s="218"/>
      <c r="M32" s="221"/>
    </row>
    <row r="33" spans="1:13" x14ac:dyDescent="0.25">
      <c r="A33" s="177" t="s">
        <v>8</v>
      </c>
      <c r="B33" s="226"/>
      <c r="C33" s="226"/>
      <c r="D33" s="226"/>
      <c r="E33" s="173"/>
      <c r="F33" s="224"/>
      <c r="G33" s="224"/>
      <c r="H33" s="224"/>
      <c r="I33" s="218"/>
      <c r="J33" s="218"/>
      <c r="K33" s="220"/>
      <c r="L33" s="224"/>
      <c r="M33" s="221"/>
    </row>
    <row r="34" spans="1:13" x14ac:dyDescent="0.25">
      <c r="A34" s="177" t="s">
        <v>979</v>
      </c>
      <c r="B34" s="218"/>
      <c r="C34" s="218"/>
      <c r="D34" s="218"/>
      <c r="E34" s="218"/>
      <c r="F34" s="220"/>
      <c r="G34" s="220"/>
      <c r="H34" s="218"/>
      <c r="I34" s="218"/>
      <c r="J34" s="218"/>
      <c r="K34" s="218"/>
      <c r="L34" s="218"/>
      <c r="M34" s="221"/>
    </row>
    <row r="35" spans="1:13" x14ac:dyDescent="0.25">
      <c r="A35" s="219" t="s">
        <v>4</v>
      </c>
      <c r="B35" s="220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21"/>
    </row>
    <row r="36" spans="1:13" x14ac:dyDescent="0.25">
      <c r="A36" s="177" t="s">
        <v>975</v>
      </c>
      <c r="B36" s="218"/>
      <c r="C36" s="218"/>
      <c r="D36" s="218"/>
      <c r="E36" s="218"/>
      <c r="F36" s="220"/>
      <c r="G36" s="220"/>
      <c r="H36" s="218"/>
      <c r="I36" s="218"/>
      <c r="J36" s="218"/>
      <c r="K36" s="218"/>
      <c r="L36" s="218"/>
      <c r="M36" s="221"/>
    </row>
    <row r="37" spans="1:13" x14ac:dyDescent="0.25">
      <c r="A37" s="227" t="s">
        <v>899</v>
      </c>
      <c r="B37" s="220"/>
      <c r="C37" s="218"/>
      <c r="D37" s="218"/>
      <c r="E37" s="222"/>
      <c r="F37" s="218"/>
      <c r="G37" s="218"/>
      <c r="H37" s="218"/>
      <c r="I37" s="220"/>
      <c r="J37" s="224"/>
      <c r="K37" s="218"/>
      <c r="L37" s="218"/>
      <c r="M37" s="221"/>
    </row>
    <row r="38" spans="1:13" x14ac:dyDescent="0.25">
      <c r="A38" s="177" t="s">
        <v>648</v>
      </c>
      <c r="B38" s="220"/>
      <c r="C38" s="220"/>
      <c r="D38" s="218"/>
      <c r="E38" s="222"/>
      <c r="F38" s="224"/>
      <c r="G38" s="224"/>
      <c r="H38" s="218"/>
      <c r="I38" s="218"/>
      <c r="J38" s="220"/>
      <c r="K38" s="224"/>
      <c r="L38" s="218"/>
      <c r="M38" s="221"/>
    </row>
    <row r="39" spans="1:13" x14ac:dyDescent="0.25">
      <c r="A39" s="227" t="s">
        <v>897</v>
      </c>
      <c r="B39" s="218"/>
      <c r="C39" s="218"/>
      <c r="D39" s="218"/>
      <c r="E39" s="228"/>
      <c r="F39" s="218"/>
      <c r="G39" s="218"/>
      <c r="H39" s="218"/>
      <c r="I39" s="220"/>
      <c r="J39" s="220"/>
      <c r="K39" s="220"/>
      <c r="L39" s="224"/>
      <c r="M39" s="221"/>
    </row>
    <row r="40" spans="1:13" x14ac:dyDescent="0.25">
      <c r="A40" s="177" t="s">
        <v>706</v>
      </c>
      <c r="B40" s="218"/>
      <c r="C40" s="218"/>
      <c r="D40" s="218"/>
      <c r="E40" s="218"/>
      <c r="F40" s="220"/>
      <c r="G40" s="220"/>
      <c r="H40" s="218"/>
      <c r="I40" s="218"/>
      <c r="J40" s="218"/>
      <c r="K40" s="218"/>
      <c r="L40" s="218"/>
      <c r="M40" s="221"/>
    </row>
    <row r="41" spans="1:13" x14ac:dyDescent="0.25">
      <c r="A41" s="227" t="s">
        <v>896</v>
      </c>
      <c r="B41" s="218"/>
      <c r="C41" s="218"/>
      <c r="D41" s="218"/>
      <c r="E41" s="222"/>
      <c r="F41" s="224"/>
      <c r="G41" s="224"/>
      <c r="H41" s="218"/>
      <c r="I41" s="220"/>
      <c r="J41" s="224"/>
      <c r="K41" s="218"/>
      <c r="L41" s="220"/>
      <c r="M41" s="275"/>
    </row>
    <row r="42" spans="1:13" x14ac:dyDescent="0.25">
      <c r="A42" s="177" t="s">
        <v>284</v>
      </c>
      <c r="B42" s="218"/>
      <c r="C42" s="218"/>
      <c r="D42" s="218"/>
      <c r="E42" s="218"/>
      <c r="F42" s="220"/>
      <c r="G42" s="220"/>
      <c r="H42" s="224"/>
      <c r="I42" s="218"/>
      <c r="J42" s="218"/>
      <c r="K42" s="218"/>
      <c r="L42" s="218"/>
      <c r="M42" s="221"/>
    </row>
    <row r="43" spans="1:13" x14ac:dyDescent="0.25">
      <c r="A43" s="219" t="s">
        <v>950</v>
      </c>
      <c r="B43" s="220"/>
      <c r="C43" s="218"/>
      <c r="D43" s="218"/>
      <c r="E43" s="218"/>
      <c r="F43" s="224"/>
      <c r="G43" s="224"/>
      <c r="H43" s="224"/>
      <c r="I43" s="218"/>
      <c r="J43" s="218"/>
      <c r="K43" s="218"/>
      <c r="L43" s="218"/>
      <c r="M43" s="221"/>
    </row>
    <row r="44" spans="1:13" x14ac:dyDescent="0.25">
      <c r="A44" s="177" t="s">
        <v>41</v>
      </c>
      <c r="B44" s="220"/>
      <c r="C44" s="220"/>
      <c r="D44" s="217"/>
      <c r="E44" s="173"/>
      <c r="F44" s="218"/>
      <c r="G44" s="218"/>
      <c r="H44" s="224"/>
      <c r="I44" s="220"/>
      <c r="J44" s="220"/>
      <c r="K44" s="220"/>
      <c r="L44" s="220"/>
      <c r="M44" s="275"/>
    </row>
    <row r="45" spans="1:13" x14ac:dyDescent="0.25">
      <c r="A45" s="177" t="s">
        <v>991</v>
      </c>
      <c r="B45" s="220"/>
      <c r="C45" s="173"/>
      <c r="D45" s="217"/>
      <c r="E45" s="173"/>
      <c r="F45" s="218"/>
      <c r="G45" s="218"/>
      <c r="H45" s="218"/>
      <c r="I45" s="218"/>
      <c r="J45" s="218"/>
      <c r="K45" s="218"/>
      <c r="L45" s="218"/>
      <c r="M45" s="221"/>
    </row>
    <row r="46" spans="1:13" x14ac:dyDescent="0.25">
      <c r="A46" s="177" t="s">
        <v>992</v>
      </c>
      <c r="B46" s="220"/>
      <c r="C46" s="173"/>
      <c r="D46" s="217"/>
      <c r="E46" s="222"/>
      <c r="F46" s="218"/>
      <c r="G46" s="218"/>
      <c r="H46" s="218"/>
      <c r="I46" s="218"/>
      <c r="J46" s="218"/>
      <c r="K46" s="218"/>
      <c r="L46" s="218"/>
      <c r="M46" s="221"/>
    </row>
    <row r="47" spans="1:13" x14ac:dyDescent="0.25">
      <c r="A47" s="177" t="s">
        <v>647</v>
      </c>
      <c r="B47" s="220"/>
      <c r="C47" s="220"/>
      <c r="D47" s="217"/>
      <c r="E47" s="172"/>
      <c r="F47" s="224"/>
      <c r="G47" s="224"/>
      <c r="H47" s="218"/>
      <c r="I47" s="220"/>
      <c r="J47" s="224"/>
      <c r="K47" s="218"/>
      <c r="L47" s="218"/>
      <c r="M47" s="221"/>
    </row>
    <row r="48" spans="1:13" x14ac:dyDescent="0.25">
      <c r="A48" s="219" t="s">
        <v>898</v>
      </c>
      <c r="B48" s="220"/>
      <c r="C48" s="218"/>
      <c r="D48" s="218"/>
      <c r="E48" s="222"/>
      <c r="F48" s="224"/>
      <c r="G48" s="224"/>
      <c r="H48" s="218"/>
      <c r="I48" s="220"/>
      <c r="J48" s="220"/>
      <c r="K48" s="220"/>
      <c r="L48" s="220"/>
      <c r="M48" s="275"/>
    </row>
    <row r="49" spans="1:13" x14ac:dyDescent="0.25">
      <c r="A49" s="219" t="s">
        <v>797</v>
      </c>
      <c r="B49" s="220"/>
      <c r="C49" s="224"/>
      <c r="D49" s="218"/>
      <c r="E49" s="222"/>
      <c r="F49" s="224"/>
      <c r="G49" s="224"/>
      <c r="H49" s="218"/>
      <c r="I49" s="218"/>
      <c r="J49" s="218"/>
      <c r="K49" s="218"/>
      <c r="L49" s="218"/>
      <c r="M49" s="221"/>
    </row>
    <row r="50" spans="1:13" x14ac:dyDescent="0.25">
      <c r="A50" s="177" t="s">
        <v>30</v>
      </c>
      <c r="B50" s="220"/>
      <c r="C50" s="173"/>
      <c r="D50" s="217"/>
      <c r="E50" s="173"/>
      <c r="F50" s="220"/>
      <c r="G50" s="224"/>
      <c r="H50" s="224"/>
      <c r="I50" s="218"/>
      <c r="J50" s="218"/>
      <c r="K50" s="220"/>
      <c r="L50" s="220"/>
      <c r="M50" s="275"/>
    </row>
    <row r="51" spans="1:13" x14ac:dyDescent="0.25">
      <c r="A51" s="219" t="s">
        <v>949</v>
      </c>
      <c r="B51" s="220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21"/>
    </row>
    <row r="52" spans="1:13" x14ac:dyDescent="0.25">
      <c r="A52" s="177" t="s">
        <v>117</v>
      </c>
      <c r="B52" s="220"/>
      <c r="C52" s="218"/>
      <c r="D52" s="217"/>
      <c r="E52" s="173"/>
      <c r="F52" s="218"/>
      <c r="G52" s="218"/>
      <c r="H52" s="218"/>
      <c r="I52" s="218"/>
      <c r="J52" s="218"/>
      <c r="K52" s="218"/>
      <c r="L52" s="218"/>
      <c r="M52" s="221"/>
    </row>
    <row r="53" spans="1:13" x14ac:dyDescent="0.25">
      <c r="A53" s="177" t="s">
        <v>646</v>
      </c>
      <c r="B53" s="224"/>
      <c r="C53" s="218"/>
      <c r="D53" s="217"/>
      <c r="E53" s="173"/>
      <c r="F53" s="224"/>
      <c r="G53" s="224"/>
      <c r="H53" s="218"/>
      <c r="I53" s="218"/>
      <c r="J53" s="218"/>
      <c r="K53" s="218"/>
      <c r="L53" s="218"/>
      <c r="M53" s="221"/>
    </row>
    <row r="54" spans="1:13" x14ac:dyDescent="0.25">
      <c r="A54" s="219" t="s">
        <v>954</v>
      </c>
      <c r="B54" s="220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21"/>
    </row>
    <row r="55" spans="1:13" x14ac:dyDescent="0.25">
      <c r="A55" s="177" t="s">
        <v>9</v>
      </c>
      <c r="B55" s="220"/>
      <c r="C55" s="225"/>
      <c r="D55" s="217"/>
      <c r="E55" s="173"/>
      <c r="F55" s="220"/>
      <c r="G55" s="224"/>
      <c r="H55" s="218"/>
      <c r="I55" s="220"/>
      <c r="J55" s="224"/>
      <c r="K55" s="220"/>
      <c r="L55" s="224"/>
      <c r="M55" s="221"/>
    </row>
    <row r="56" spans="1:13" x14ac:dyDescent="0.25">
      <c r="A56" s="177" t="s">
        <v>994</v>
      </c>
      <c r="B56" s="218"/>
      <c r="C56" s="218"/>
      <c r="D56" s="218"/>
      <c r="E56" s="218"/>
      <c r="F56" s="220"/>
      <c r="G56" s="220"/>
      <c r="H56" s="218"/>
      <c r="I56" s="218"/>
      <c r="J56" s="218"/>
      <c r="K56" s="218"/>
      <c r="L56" s="218"/>
      <c r="M56" s="221"/>
    </row>
    <row r="57" spans="1:13" x14ac:dyDescent="0.25">
      <c r="A57" s="177" t="s">
        <v>13</v>
      </c>
      <c r="B57" s="220"/>
      <c r="C57" s="218"/>
      <c r="D57" s="173"/>
      <c r="E57" s="173"/>
      <c r="F57" s="224"/>
      <c r="G57" s="224"/>
      <c r="H57" s="224"/>
      <c r="I57" s="220"/>
      <c r="J57" s="220"/>
      <c r="K57" s="220"/>
      <c r="L57" s="220"/>
      <c r="M57" s="275"/>
    </row>
    <row r="58" spans="1:13" x14ac:dyDescent="0.25">
      <c r="A58" s="177" t="s">
        <v>978</v>
      </c>
      <c r="B58" s="218"/>
      <c r="C58" s="218"/>
      <c r="D58" s="218"/>
      <c r="E58" s="218"/>
      <c r="F58" s="220"/>
      <c r="G58" s="220"/>
      <c r="H58" s="218"/>
      <c r="I58" s="218"/>
      <c r="J58" s="218"/>
      <c r="K58" s="218"/>
      <c r="L58" s="218"/>
      <c r="M58" s="221"/>
    </row>
    <row r="59" spans="1:13" x14ac:dyDescent="0.25">
      <c r="A59" s="177" t="s">
        <v>990</v>
      </c>
      <c r="B59" s="224"/>
      <c r="C59" s="218"/>
      <c r="D59" s="173"/>
      <c r="E59" s="222"/>
      <c r="F59" s="218"/>
      <c r="G59" s="218"/>
      <c r="H59" s="218"/>
      <c r="I59" s="218"/>
      <c r="J59" s="218"/>
      <c r="K59" s="218"/>
      <c r="L59" s="218"/>
      <c r="M59" s="221"/>
    </row>
    <row r="60" spans="1:13" x14ac:dyDescent="0.25">
      <c r="A60" s="177" t="s">
        <v>405</v>
      </c>
      <c r="B60" s="224"/>
      <c r="C60" s="224"/>
      <c r="D60" s="173"/>
      <c r="E60" s="222"/>
      <c r="F60" s="224"/>
      <c r="G60" s="224"/>
      <c r="H60" s="218"/>
      <c r="I60" s="218"/>
      <c r="J60" s="218"/>
      <c r="K60" s="218"/>
      <c r="L60" s="218"/>
      <c r="M60" s="221"/>
    </row>
    <row r="61" spans="1:13" x14ac:dyDescent="0.25">
      <c r="A61" s="177" t="s">
        <v>977</v>
      </c>
      <c r="B61" s="218"/>
      <c r="C61" s="218"/>
      <c r="D61" s="218"/>
      <c r="E61" s="218"/>
      <c r="F61" s="220"/>
      <c r="G61" s="220"/>
      <c r="H61" s="218"/>
      <c r="I61" s="218"/>
      <c r="J61" s="218"/>
      <c r="K61" s="218"/>
      <c r="L61" s="218"/>
      <c r="M61" s="221"/>
    </row>
    <row r="62" spans="1:13" x14ac:dyDescent="0.25">
      <c r="A62" s="177" t="s">
        <v>25</v>
      </c>
      <c r="B62" s="220"/>
      <c r="C62" s="220"/>
      <c r="D62" s="217"/>
      <c r="E62" s="228"/>
      <c r="F62" s="274"/>
      <c r="G62" s="220"/>
      <c r="H62" s="224"/>
      <c r="I62" s="220"/>
      <c r="J62" s="220"/>
      <c r="K62" s="220"/>
      <c r="L62" s="220"/>
      <c r="M62" s="275"/>
    </row>
    <row r="63" spans="1:13" x14ac:dyDescent="0.25">
      <c r="A63" s="177" t="s">
        <v>32</v>
      </c>
      <c r="B63" s="218"/>
      <c r="C63" s="218"/>
      <c r="D63" s="218"/>
      <c r="E63" s="218"/>
      <c r="F63" s="218"/>
      <c r="G63" s="218"/>
      <c r="H63" s="224"/>
      <c r="I63" s="218"/>
      <c r="J63" s="218"/>
      <c r="K63" s="218"/>
      <c r="L63" s="218"/>
      <c r="M63" s="221"/>
    </row>
    <row r="64" spans="1:13" x14ac:dyDescent="0.25">
      <c r="A64" s="227" t="s">
        <v>900</v>
      </c>
      <c r="B64" s="218"/>
      <c r="C64" s="218"/>
      <c r="D64" s="218"/>
      <c r="E64" s="222"/>
      <c r="F64" s="224"/>
      <c r="G64" s="224"/>
      <c r="H64" s="224"/>
      <c r="I64" s="220"/>
      <c r="J64" s="224"/>
      <c r="K64" s="218"/>
      <c r="L64" s="218"/>
      <c r="M64" s="221"/>
    </row>
    <row r="65" spans="1:13" x14ac:dyDescent="0.25">
      <c r="A65" s="177" t="s">
        <v>17</v>
      </c>
      <c r="B65" s="220"/>
      <c r="C65" s="220"/>
      <c r="D65" s="217"/>
      <c r="E65" s="172"/>
      <c r="F65" s="220"/>
      <c r="G65" s="220"/>
      <c r="H65" s="224"/>
      <c r="I65" s="220"/>
      <c r="J65" s="220"/>
      <c r="K65" s="220"/>
      <c r="L65" s="220"/>
      <c r="M65" s="275"/>
    </row>
    <row r="66" spans="1:13" x14ac:dyDescent="0.25">
      <c r="A66" s="177" t="s">
        <v>701</v>
      </c>
      <c r="B66" s="218"/>
      <c r="C66" s="218"/>
      <c r="D66" s="218"/>
      <c r="E66" s="218"/>
      <c r="F66" s="220"/>
      <c r="G66" s="220"/>
      <c r="H66" s="218"/>
      <c r="I66" s="218"/>
      <c r="J66" s="218"/>
      <c r="K66" s="218"/>
      <c r="L66" s="218"/>
      <c r="M66" s="221"/>
    </row>
    <row r="67" spans="1:13" x14ac:dyDescent="0.25">
      <c r="A67" s="177" t="s">
        <v>19</v>
      </c>
      <c r="B67" s="218"/>
      <c r="C67" s="218"/>
      <c r="D67" s="218"/>
      <c r="E67" s="218"/>
      <c r="F67" s="220"/>
      <c r="G67" s="220"/>
      <c r="H67" s="218"/>
      <c r="I67" s="218"/>
      <c r="J67" s="218"/>
      <c r="K67" s="218"/>
      <c r="L67" s="218"/>
      <c r="M67" s="221"/>
    </row>
    <row r="68" spans="1:13" x14ac:dyDescent="0.25">
      <c r="A68" s="219" t="s">
        <v>952</v>
      </c>
      <c r="B68" s="220"/>
      <c r="C68" s="218"/>
      <c r="D68" s="218"/>
      <c r="E68" s="218"/>
      <c r="F68" s="218"/>
      <c r="G68" s="218"/>
      <c r="H68" s="224"/>
      <c r="I68" s="218"/>
      <c r="J68" s="218"/>
      <c r="K68" s="218"/>
      <c r="L68" s="218"/>
      <c r="M68" s="221"/>
    </row>
    <row r="69" spans="1:13" x14ac:dyDescent="0.25">
      <c r="A69" s="177" t="s">
        <v>69</v>
      </c>
      <c r="B69" s="218"/>
      <c r="C69" s="218"/>
      <c r="D69" s="218"/>
      <c r="E69" s="218"/>
      <c r="F69" s="220"/>
      <c r="G69" s="220"/>
      <c r="H69" s="218"/>
      <c r="I69" s="224"/>
      <c r="J69" s="218"/>
      <c r="K69" s="224"/>
      <c r="L69" s="218"/>
      <c r="M69" s="230"/>
    </row>
    <row r="70" spans="1:13" x14ac:dyDescent="0.25">
      <c r="A70" s="177" t="s">
        <v>974</v>
      </c>
      <c r="B70" s="218"/>
      <c r="C70" s="218"/>
      <c r="D70" s="218"/>
      <c r="E70" s="218"/>
      <c r="F70" s="220"/>
      <c r="G70" s="220"/>
      <c r="H70" s="218"/>
      <c r="I70" s="218"/>
      <c r="J70" s="218"/>
      <c r="K70" s="218"/>
      <c r="L70" s="218"/>
      <c r="M70" s="221"/>
    </row>
    <row r="71" spans="1:13" x14ac:dyDescent="0.25">
      <c r="A71" s="177" t="s">
        <v>91</v>
      </c>
      <c r="B71" s="220"/>
      <c r="C71" s="173"/>
      <c r="D71" s="217"/>
      <c r="E71" s="173"/>
      <c r="F71" s="218"/>
      <c r="G71" s="218"/>
      <c r="H71" s="218"/>
      <c r="I71" s="218"/>
      <c r="J71" s="218"/>
      <c r="K71" s="218"/>
      <c r="L71" s="218"/>
      <c r="M71" s="221"/>
    </row>
    <row r="72" spans="1:13" x14ac:dyDescent="0.25">
      <c r="A72" s="177" t="s">
        <v>474</v>
      </c>
      <c r="B72" s="224"/>
      <c r="C72" s="218"/>
      <c r="D72" s="173"/>
      <c r="E72" s="222"/>
      <c r="F72" s="224"/>
      <c r="G72" s="224"/>
      <c r="H72" s="224"/>
      <c r="I72" s="218"/>
      <c r="J72" s="218"/>
      <c r="K72" s="218"/>
      <c r="L72" s="218"/>
      <c r="M72" s="221"/>
    </row>
    <row r="73" spans="1:13" x14ac:dyDescent="0.25">
      <c r="A73" s="219" t="s">
        <v>951</v>
      </c>
      <c r="B73" s="220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21"/>
    </row>
    <row r="74" spans="1:13" x14ac:dyDescent="0.25">
      <c r="A74" s="177" t="s">
        <v>120</v>
      </c>
      <c r="B74" s="220"/>
      <c r="C74" s="173"/>
      <c r="D74" s="173"/>
      <c r="E74" s="173"/>
      <c r="F74" s="224"/>
      <c r="G74" s="224"/>
      <c r="H74" s="218"/>
      <c r="I74" s="218"/>
      <c r="J74" s="218"/>
      <c r="K74" s="218"/>
      <c r="L74" s="218"/>
      <c r="M74" s="221"/>
    </row>
    <row r="75" spans="1:13" x14ac:dyDescent="0.25">
      <c r="A75" s="219" t="s">
        <v>953</v>
      </c>
      <c r="B75" s="220"/>
      <c r="C75" s="218"/>
      <c r="D75" s="218"/>
      <c r="E75" s="218"/>
      <c r="F75" s="218"/>
      <c r="G75" s="218"/>
      <c r="H75" s="224"/>
      <c r="I75" s="218"/>
      <c r="J75" s="218"/>
      <c r="K75" s="218"/>
      <c r="L75" s="218"/>
      <c r="M75" s="221"/>
    </row>
    <row r="76" spans="1:13" x14ac:dyDescent="0.25">
      <c r="A76" s="177" t="s">
        <v>116</v>
      </c>
      <c r="B76" s="220"/>
      <c r="C76" s="218"/>
      <c r="D76" s="218"/>
      <c r="E76" s="173"/>
      <c r="F76" s="224"/>
      <c r="G76" s="224"/>
      <c r="H76" s="218"/>
      <c r="I76" s="218"/>
      <c r="J76" s="218"/>
      <c r="K76" s="218"/>
      <c r="L76" s="218"/>
      <c r="M76" s="221"/>
    </row>
    <row r="77" spans="1:13" x14ac:dyDescent="0.25">
      <c r="A77" s="177" t="s">
        <v>987</v>
      </c>
      <c r="B77" s="218"/>
      <c r="C77" s="218"/>
      <c r="D77" s="218"/>
      <c r="E77" s="218"/>
      <c r="F77" s="218"/>
      <c r="G77" s="218"/>
      <c r="H77" s="224"/>
      <c r="I77" s="218"/>
      <c r="J77" s="218"/>
      <c r="K77" s="218"/>
      <c r="L77" s="218"/>
      <c r="M77" s="221"/>
    </row>
    <row r="78" spans="1:13" x14ac:dyDescent="0.25">
      <c r="A78" s="177" t="s">
        <v>981</v>
      </c>
      <c r="B78" s="218"/>
      <c r="C78" s="218"/>
      <c r="D78" s="218"/>
      <c r="E78" s="218"/>
      <c r="F78" s="220"/>
      <c r="G78" s="220"/>
      <c r="H78" s="218"/>
      <c r="I78" s="218"/>
      <c r="J78" s="218"/>
      <c r="K78" s="218"/>
      <c r="L78" s="218"/>
      <c r="M78" s="221"/>
    </row>
    <row r="79" spans="1:13" x14ac:dyDescent="0.25">
      <c r="A79" s="177" t="s">
        <v>982</v>
      </c>
      <c r="B79" s="218"/>
      <c r="C79" s="218"/>
      <c r="D79" s="218"/>
      <c r="E79" s="218"/>
      <c r="F79" s="220"/>
      <c r="G79" s="220"/>
      <c r="H79" s="218"/>
      <c r="I79" s="218"/>
      <c r="J79" s="218"/>
      <c r="K79" s="218"/>
      <c r="L79" s="218"/>
      <c r="M79" s="221"/>
    </row>
    <row r="80" spans="1:13" x14ac:dyDescent="0.25">
      <c r="A80" s="177" t="s">
        <v>55</v>
      </c>
      <c r="B80" s="220"/>
      <c r="C80" s="218"/>
      <c r="D80" s="217"/>
      <c r="E80" s="173"/>
      <c r="F80" s="220"/>
      <c r="G80" s="224"/>
      <c r="H80" s="224"/>
      <c r="I80" s="220"/>
      <c r="J80" s="224"/>
      <c r="K80" s="218"/>
      <c r="L80" s="224"/>
      <c r="M80" s="221"/>
    </row>
    <row r="81" spans="1:13" x14ac:dyDescent="0.25">
      <c r="A81" s="177" t="s">
        <v>118</v>
      </c>
      <c r="B81" s="220"/>
      <c r="C81" s="218"/>
      <c r="D81" s="218"/>
      <c r="E81" s="173"/>
      <c r="F81" s="224"/>
      <c r="G81" s="224"/>
      <c r="H81" s="224"/>
      <c r="I81" s="218"/>
      <c r="J81" s="218"/>
      <c r="K81" s="218"/>
      <c r="L81" s="218"/>
      <c r="M81" s="221"/>
    </row>
    <row r="82" spans="1:13" x14ac:dyDescent="0.25">
      <c r="A82" s="177" t="s">
        <v>29</v>
      </c>
      <c r="B82" s="218"/>
      <c r="C82" s="218"/>
      <c r="D82" s="218"/>
      <c r="E82" s="218"/>
      <c r="F82" s="218"/>
      <c r="G82" s="218"/>
      <c r="H82" s="224"/>
      <c r="I82" s="218"/>
      <c r="J82" s="218"/>
      <c r="K82" s="218"/>
      <c r="L82" s="218"/>
      <c r="M82" s="230"/>
    </row>
    <row r="83" spans="1:13" x14ac:dyDescent="0.25">
      <c r="A83" s="177" t="s">
        <v>984</v>
      </c>
      <c r="B83" s="218"/>
      <c r="C83" s="218"/>
      <c r="D83" s="218"/>
      <c r="E83" s="218"/>
      <c r="F83" s="220"/>
      <c r="G83" s="220"/>
      <c r="H83" s="218"/>
      <c r="I83" s="218"/>
      <c r="J83" s="224"/>
      <c r="K83" s="224"/>
      <c r="L83" s="218"/>
      <c r="M83" s="221"/>
    </row>
    <row r="84" spans="1:13" x14ac:dyDescent="0.25">
      <c r="A84" s="177" t="s">
        <v>988</v>
      </c>
      <c r="B84" s="220"/>
      <c r="C84" s="218"/>
      <c r="D84" s="218"/>
      <c r="E84" s="218"/>
      <c r="F84" s="218"/>
      <c r="G84" s="218"/>
      <c r="H84" s="218"/>
      <c r="I84" s="224"/>
      <c r="J84" s="224"/>
      <c r="K84" s="218"/>
      <c r="L84" s="218"/>
      <c r="M84" s="221"/>
    </row>
    <row r="85" spans="1:13" x14ac:dyDescent="0.25">
      <c r="A85" s="177" t="s">
        <v>68</v>
      </c>
      <c r="B85" s="220"/>
      <c r="C85" s="173"/>
      <c r="D85" s="218"/>
      <c r="E85" s="173"/>
      <c r="F85" s="218"/>
      <c r="G85" s="218"/>
      <c r="H85" s="218"/>
      <c r="I85" s="220"/>
      <c r="J85" s="220"/>
      <c r="K85" s="224"/>
      <c r="L85" s="218"/>
      <c r="M85" s="275"/>
    </row>
    <row r="86" spans="1:13" x14ac:dyDescent="0.25">
      <c r="A86" s="177" t="s">
        <v>121</v>
      </c>
      <c r="B86" s="220"/>
      <c r="C86" s="224"/>
      <c r="D86" s="225"/>
      <c r="E86" s="173"/>
      <c r="F86" s="218"/>
      <c r="G86" s="218"/>
      <c r="H86" s="218"/>
      <c r="I86" s="218"/>
      <c r="J86" s="218"/>
      <c r="K86" s="218"/>
      <c r="L86" s="220"/>
      <c r="M86" s="221"/>
    </row>
    <row r="87" spans="1:13" x14ac:dyDescent="0.25">
      <c r="A87" s="177" t="s">
        <v>905</v>
      </c>
      <c r="B87" s="220"/>
      <c r="C87" s="218"/>
      <c r="D87" s="218"/>
      <c r="E87" s="173"/>
      <c r="F87" s="218"/>
      <c r="G87" s="218"/>
      <c r="H87" s="218"/>
      <c r="I87" s="218"/>
      <c r="J87" s="218"/>
      <c r="K87" s="218"/>
      <c r="L87" s="221"/>
      <c r="M87" s="221"/>
    </row>
    <row r="88" spans="1:13" x14ac:dyDescent="0.25">
      <c r="A88" s="177" t="s">
        <v>475</v>
      </c>
      <c r="B88" s="224"/>
      <c r="C88" s="218"/>
      <c r="D88" s="173"/>
      <c r="E88" s="222"/>
      <c r="F88" s="274"/>
      <c r="G88" s="224"/>
      <c r="H88" s="218"/>
      <c r="I88" s="220"/>
      <c r="J88" s="224"/>
      <c r="K88" s="218"/>
      <c r="L88" s="218"/>
      <c r="M88" s="221"/>
    </row>
    <row r="89" spans="1:13" x14ac:dyDescent="0.25">
      <c r="A89" s="177" t="s">
        <v>985</v>
      </c>
      <c r="B89" s="218"/>
      <c r="C89" s="218"/>
      <c r="D89" s="218"/>
      <c r="E89" s="218"/>
      <c r="F89" s="218"/>
      <c r="G89" s="218"/>
      <c r="H89" s="224"/>
      <c r="I89" s="218"/>
      <c r="J89" s="218"/>
      <c r="K89" s="218"/>
      <c r="L89" s="218"/>
      <c r="M89" s="221"/>
    </row>
    <row r="90" spans="1:13" x14ac:dyDescent="0.25">
      <c r="A90" s="177" t="s">
        <v>962</v>
      </c>
      <c r="B90" s="218"/>
      <c r="C90" s="218"/>
      <c r="D90" s="218"/>
      <c r="E90" s="218"/>
      <c r="F90" s="220"/>
      <c r="G90" s="220"/>
      <c r="H90" s="218"/>
      <c r="I90" s="224"/>
      <c r="J90" s="224"/>
      <c r="K90" s="224"/>
      <c r="L90" s="224"/>
      <c r="M90" s="221"/>
    </row>
    <row r="91" spans="1:13" x14ac:dyDescent="0.25">
      <c r="A91" s="177" t="s">
        <v>989</v>
      </c>
      <c r="B91" s="220"/>
      <c r="C91" s="173"/>
      <c r="D91" s="217"/>
      <c r="E91" s="173"/>
      <c r="F91" s="218"/>
      <c r="G91" s="218"/>
      <c r="H91" s="218"/>
      <c r="I91" s="218"/>
      <c r="J91" s="218"/>
      <c r="K91" s="218"/>
      <c r="L91" s="218"/>
      <c r="M91" s="221"/>
    </row>
    <row r="92" spans="1:13" x14ac:dyDescent="0.25">
      <c r="A92" s="177" t="s">
        <v>620</v>
      </c>
      <c r="B92" s="218"/>
      <c r="C92" s="218"/>
      <c r="D92" s="218"/>
      <c r="E92" s="218"/>
      <c r="F92" s="220"/>
      <c r="G92" s="220"/>
      <c r="H92" s="218"/>
      <c r="I92" s="218"/>
      <c r="J92" s="218"/>
      <c r="K92" s="218"/>
      <c r="L92" s="218"/>
      <c r="M92" s="221"/>
    </row>
    <row r="93" spans="1:13" ht="13.8" thickBot="1" x14ac:dyDescent="0.3">
      <c r="A93" s="177" t="s">
        <v>7</v>
      </c>
      <c r="B93" s="220"/>
      <c r="C93" s="218"/>
      <c r="D93" s="218"/>
      <c r="E93" s="173"/>
      <c r="F93" s="218"/>
      <c r="G93" s="218"/>
      <c r="H93" s="218"/>
      <c r="I93" s="224"/>
      <c r="J93" s="218"/>
      <c r="K93" s="218"/>
      <c r="L93" s="218"/>
      <c r="M93" s="221"/>
    </row>
    <row r="94" spans="1:13" s="212" customFormat="1" ht="13.8" thickTop="1" x14ac:dyDescent="0.25">
      <c r="A94" s="235" t="s">
        <v>122</v>
      </c>
      <c r="B94" s="236">
        <f t="shared" ref="B94:M94" si="0">SUM(B15:B93)</f>
        <v>0</v>
      </c>
      <c r="C94" s="236">
        <f t="shared" si="0"/>
        <v>0</v>
      </c>
      <c r="D94" s="236">
        <f t="shared" si="0"/>
        <v>0</v>
      </c>
      <c r="E94" s="236">
        <f t="shared" si="0"/>
        <v>0</v>
      </c>
      <c r="F94" s="236">
        <f t="shared" si="0"/>
        <v>0</v>
      </c>
      <c r="G94" s="236">
        <f t="shared" si="0"/>
        <v>0</v>
      </c>
      <c r="H94" s="236">
        <f t="shared" si="0"/>
        <v>0</v>
      </c>
      <c r="I94" s="236">
        <f t="shared" si="0"/>
        <v>0</v>
      </c>
      <c r="J94" s="236">
        <f t="shared" si="0"/>
        <v>0</v>
      </c>
      <c r="K94" s="236">
        <f t="shared" si="0"/>
        <v>0</v>
      </c>
      <c r="L94" s="236">
        <f t="shared" si="0"/>
        <v>0</v>
      </c>
      <c r="M94" s="237">
        <f t="shared" si="0"/>
        <v>0</v>
      </c>
    </row>
    <row r="95" spans="1:13" s="212" customFormat="1" ht="13.8" thickBot="1" x14ac:dyDescent="0.3">
      <c r="A95" s="231" t="s">
        <v>107</v>
      </c>
      <c r="B95" s="232">
        <f t="shared" ref="B95:M95" si="1">+B94*B13</f>
        <v>0</v>
      </c>
      <c r="C95" s="232">
        <f t="shared" si="1"/>
        <v>0</v>
      </c>
      <c r="D95" s="232">
        <f t="shared" si="1"/>
        <v>0</v>
      </c>
      <c r="E95" s="232">
        <f t="shared" si="1"/>
        <v>0</v>
      </c>
      <c r="F95" s="232">
        <f t="shared" si="1"/>
        <v>0</v>
      </c>
      <c r="G95" s="232">
        <f t="shared" si="1"/>
        <v>0</v>
      </c>
      <c r="H95" s="232">
        <f t="shared" si="1"/>
        <v>0</v>
      </c>
      <c r="I95" s="232">
        <f t="shared" si="1"/>
        <v>0</v>
      </c>
      <c r="J95" s="232">
        <f t="shared" si="1"/>
        <v>0</v>
      </c>
      <c r="K95" s="232">
        <f t="shared" si="1"/>
        <v>0</v>
      </c>
      <c r="L95" s="232">
        <f t="shared" si="1"/>
        <v>0</v>
      </c>
      <c r="M95" s="233">
        <f t="shared" si="1"/>
        <v>0</v>
      </c>
    </row>
    <row r="96" spans="1:13" ht="14.4" thickTop="1" thickBot="1" x14ac:dyDescent="0.3">
      <c r="A96" s="278"/>
      <c r="B96" s="278"/>
      <c r="C96" s="278"/>
      <c r="D96" s="278"/>
      <c r="E96" s="279"/>
      <c r="F96" s="279"/>
      <c r="G96" s="280"/>
      <c r="H96" s="280"/>
      <c r="I96" s="278"/>
      <c r="J96" s="278"/>
      <c r="K96" s="278"/>
      <c r="L96" s="278"/>
      <c r="M96" s="278"/>
    </row>
    <row r="97" spans="1:16" s="214" customFormat="1" ht="14.25" customHeight="1" thickTop="1" thickBot="1" x14ac:dyDescent="0.3">
      <c r="A97" s="186" t="s">
        <v>907</v>
      </c>
      <c r="B97" s="187" t="s">
        <v>153</v>
      </c>
      <c r="C97" s="188" t="s">
        <v>766</v>
      </c>
      <c r="D97" s="189"/>
      <c r="E97" s="368" t="s">
        <v>971</v>
      </c>
      <c r="F97" s="369"/>
      <c r="G97" s="369"/>
      <c r="H97" s="369"/>
      <c r="I97" s="369"/>
      <c r="J97" s="369"/>
      <c r="K97" s="369"/>
      <c r="L97" s="369"/>
      <c r="M97" s="369"/>
      <c r="N97" s="369"/>
      <c r="O97" s="369"/>
      <c r="P97" s="370"/>
    </row>
    <row r="98" spans="1:16" ht="13.8" thickTop="1" x14ac:dyDescent="0.25">
      <c r="A98" s="151" t="s">
        <v>151</v>
      </c>
      <c r="B98" s="172"/>
      <c r="C98" s="171">
        <f>85*1.1</f>
        <v>93.500000000000014</v>
      </c>
      <c r="E98" s="367" t="s">
        <v>520</v>
      </c>
      <c r="F98" s="366"/>
      <c r="G98" s="358" t="s">
        <v>834</v>
      </c>
      <c r="H98" s="366"/>
      <c r="I98" s="358" t="s">
        <v>480</v>
      </c>
      <c r="J98" s="366"/>
      <c r="K98" s="358" t="s">
        <v>525</v>
      </c>
      <c r="L98" s="366"/>
      <c r="M98" s="358" t="s">
        <v>881</v>
      </c>
      <c r="N98" s="359"/>
      <c r="O98" s="358" t="s">
        <v>964</v>
      </c>
      <c r="P98" s="360"/>
    </row>
    <row r="99" spans="1:16" x14ac:dyDescent="0.25">
      <c r="A99" s="296" t="s">
        <v>376</v>
      </c>
      <c r="B99" s="220"/>
      <c r="C99" s="171">
        <f>195*1.1</f>
        <v>214.50000000000003</v>
      </c>
      <c r="E99" s="149" t="s">
        <v>817</v>
      </c>
      <c r="F99" s="150"/>
      <c r="G99" s="155" t="s">
        <v>835</v>
      </c>
      <c r="H99" s="150"/>
      <c r="I99" s="155" t="s">
        <v>849</v>
      </c>
      <c r="J99" s="150"/>
      <c r="K99" s="155" t="s">
        <v>864</v>
      </c>
      <c r="L99" s="150"/>
      <c r="M99" s="155" t="s">
        <v>878</v>
      </c>
      <c r="N99" s="134"/>
      <c r="O99" s="155" t="s">
        <v>914</v>
      </c>
      <c r="P99" s="163"/>
    </row>
    <row r="100" spans="1:16" x14ac:dyDescent="0.25">
      <c r="A100" s="151" t="s">
        <v>307</v>
      </c>
      <c r="B100" s="220"/>
      <c r="C100" s="171">
        <f>125*1.1</f>
        <v>137.5</v>
      </c>
      <c r="E100" s="151" t="s">
        <v>818</v>
      </c>
      <c r="F100" s="152"/>
      <c r="G100" s="156" t="s">
        <v>836</v>
      </c>
      <c r="H100" s="152"/>
      <c r="I100" s="156" t="s">
        <v>850</v>
      </c>
      <c r="J100" s="152"/>
      <c r="K100" s="156" t="s">
        <v>865</v>
      </c>
      <c r="L100" s="152"/>
      <c r="M100" s="156" t="s">
        <v>879</v>
      </c>
      <c r="N100" s="127"/>
      <c r="O100" s="156" t="s">
        <v>578</v>
      </c>
      <c r="P100" s="164"/>
    </row>
    <row r="101" spans="1:16" x14ac:dyDescent="0.25">
      <c r="A101" s="259" t="s">
        <v>969</v>
      </c>
      <c r="B101" s="220"/>
      <c r="C101" s="171">
        <f>75*1.1</f>
        <v>82.5</v>
      </c>
      <c r="E101" s="151" t="s">
        <v>819</v>
      </c>
      <c r="F101" s="152"/>
      <c r="G101" s="156" t="s">
        <v>837</v>
      </c>
      <c r="H101" s="152"/>
      <c r="I101" s="156" t="s">
        <v>851</v>
      </c>
      <c r="J101" s="152"/>
      <c r="K101" s="156" t="s">
        <v>866</v>
      </c>
      <c r="L101" s="152"/>
      <c r="M101" s="156" t="s">
        <v>880</v>
      </c>
      <c r="N101" s="127"/>
      <c r="O101" s="156" t="s">
        <v>909</v>
      </c>
      <c r="P101" s="164"/>
    </row>
    <row r="102" spans="1:16" x14ac:dyDescent="0.25">
      <c r="A102" s="296" t="s">
        <v>152</v>
      </c>
      <c r="B102" s="220"/>
      <c r="C102" s="171">
        <f>125*1.1</f>
        <v>137.5</v>
      </c>
      <c r="E102" s="151" t="s">
        <v>820</v>
      </c>
      <c r="F102" s="152"/>
      <c r="G102" s="161" t="s">
        <v>838</v>
      </c>
      <c r="H102" s="154"/>
      <c r="I102" s="156" t="s">
        <v>852</v>
      </c>
      <c r="J102" s="152"/>
      <c r="K102" s="156" t="s">
        <v>867</v>
      </c>
      <c r="L102" s="152"/>
      <c r="M102" s="156" t="s">
        <v>882</v>
      </c>
      <c r="N102" s="127"/>
      <c r="O102" s="156" t="s">
        <v>913</v>
      </c>
      <c r="P102" s="164"/>
    </row>
    <row r="103" spans="1:16" x14ac:dyDescent="0.25">
      <c r="A103" s="151" t="s">
        <v>289</v>
      </c>
      <c r="B103" s="220"/>
      <c r="C103" s="171">
        <f>110*1.1</f>
        <v>121.00000000000001</v>
      </c>
      <c r="E103" s="153" t="s">
        <v>821</v>
      </c>
      <c r="F103" s="154"/>
      <c r="G103" s="358" t="s">
        <v>839</v>
      </c>
      <c r="H103" s="366"/>
      <c r="I103" s="156" t="s">
        <v>853</v>
      </c>
      <c r="J103" s="152"/>
      <c r="K103" s="156" t="s">
        <v>868</v>
      </c>
      <c r="L103" s="152"/>
      <c r="M103" s="156" t="s">
        <v>883</v>
      </c>
      <c r="N103" s="127"/>
      <c r="O103" s="156" t="s">
        <v>910</v>
      </c>
      <c r="P103" s="164"/>
    </row>
    <row r="104" spans="1:16" x14ac:dyDescent="0.25">
      <c r="A104" s="151" t="s">
        <v>295</v>
      </c>
      <c r="B104" s="172"/>
      <c r="C104" s="171">
        <f>55*1.1</f>
        <v>60.500000000000007</v>
      </c>
      <c r="E104" s="367" t="s">
        <v>822</v>
      </c>
      <c r="F104" s="366"/>
      <c r="G104" s="155" t="s">
        <v>840</v>
      </c>
      <c r="H104" s="150"/>
      <c r="I104" s="156" t="s">
        <v>854</v>
      </c>
      <c r="J104" s="152"/>
      <c r="K104" s="156" t="s">
        <v>869</v>
      </c>
      <c r="L104" s="152"/>
      <c r="M104" s="156" t="s">
        <v>884</v>
      </c>
      <c r="N104" s="127"/>
      <c r="O104" s="156" t="s">
        <v>911</v>
      </c>
      <c r="P104" s="164"/>
    </row>
    <row r="105" spans="1:16" ht="12.75" customHeight="1" x14ac:dyDescent="0.25">
      <c r="A105" s="151" t="s">
        <v>290</v>
      </c>
      <c r="B105" s="174"/>
      <c r="C105" s="171">
        <f>75*1.1</f>
        <v>82.5</v>
      </c>
      <c r="E105" s="149" t="s">
        <v>823</v>
      </c>
      <c r="F105" s="150"/>
      <c r="G105" s="156" t="s">
        <v>841</v>
      </c>
      <c r="H105" s="152"/>
      <c r="I105" s="156" t="s">
        <v>855</v>
      </c>
      <c r="J105" s="152"/>
      <c r="K105" s="162" t="s">
        <v>870</v>
      </c>
      <c r="L105" s="152"/>
      <c r="M105" s="156" t="s">
        <v>885</v>
      </c>
      <c r="N105" s="127"/>
      <c r="O105" s="162" t="s">
        <v>912</v>
      </c>
      <c r="P105" s="164"/>
    </row>
    <row r="106" spans="1:16" ht="12.75" customHeight="1" x14ac:dyDescent="0.25">
      <c r="A106" s="151" t="s">
        <v>291</v>
      </c>
      <c r="B106" s="172"/>
      <c r="C106" s="171">
        <f>79*1.1</f>
        <v>86.9</v>
      </c>
      <c r="E106" s="151" t="s">
        <v>824</v>
      </c>
      <c r="F106" s="152"/>
      <c r="G106" s="156" t="s">
        <v>842</v>
      </c>
      <c r="H106" s="152"/>
      <c r="I106" s="156" t="s">
        <v>856</v>
      </c>
      <c r="J106" s="154"/>
      <c r="K106" s="162" t="s">
        <v>871</v>
      </c>
      <c r="L106" s="152"/>
      <c r="M106" s="161" t="s">
        <v>886</v>
      </c>
      <c r="N106" s="130"/>
      <c r="O106" s="162"/>
      <c r="P106" s="164"/>
    </row>
    <row r="107" spans="1:16" ht="12.75" customHeight="1" x14ac:dyDescent="0.25">
      <c r="A107" s="151" t="s">
        <v>292</v>
      </c>
      <c r="B107" s="172"/>
      <c r="C107" s="171">
        <f>125*1.16</f>
        <v>145</v>
      </c>
      <c r="E107" s="151" t="s">
        <v>825</v>
      </c>
      <c r="F107" s="152"/>
      <c r="G107" s="156" t="s">
        <v>843</v>
      </c>
      <c r="H107" s="152"/>
      <c r="I107" s="358" t="s">
        <v>170</v>
      </c>
      <c r="J107" s="366"/>
      <c r="K107" s="162" t="s">
        <v>872</v>
      </c>
      <c r="L107" s="152"/>
      <c r="M107" s="358" t="s">
        <v>534</v>
      </c>
      <c r="N107" s="359"/>
      <c r="O107" s="162"/>
      <c r="P107" s="164"/>
    </row>
    <row r="108" spans="1:16" ht="12.75" customHeight="1" x14ac:dyDescent="0.25">
      <c r="A108" s="151" t="s">
        <v>293</v>
      </c>
      <c r="B108" s="172"/>
      <c r="C108" s="171">
        <f>165*1.1</f>
        <v>181.50000000000003</v>
      </c>
      <c r="E108" s="151" t="s">
        <v>826</v>
      </c>
      <c r="F108" s="152"/>
      <c r="G108" s="156" t="s">
        <v>844</v>
      </c>
      <c r="H108" s="152"/>
      <c r="I108" s="155" t="s">
        <v>857</v>
      </c>
      <c r="J108" s="150"/>
      <c r="K108" s="162" t="s">
        <v>875</v>
      </c>
      <c r="L108" s="152"/>
      <c r="M108" s="155" t="s">
        <v>887</v>
      </c>
      <c r="N108" s="134"/>
      <c r="O108" s="162"/>
      <c r="P108" s="164"/>
    </row>
    <row r="109" spans="1:16" ht="13.8" thickBot="1" x14ac:dyDescent="0.3">
      <c r="A109" s="151" t="s">
        <v>294</v>
      </c>
      <c r="B109" s="172"/>
      <c r="C109" s="171">
        <f>215*1.1</f>
        <v>236.50000000000003</v>
      </c>
      <c r="E109" s="153" t="s">
        <v>827</v>
      </c>
      <c r="F109" s="154"/>
      <c r="G109" s="156" t="s">
        <v>845</v>
      </c>
      <c r="H109" s="152"/>
      <c r="I109" s="156" t="s">
        <v>858</v>
      </c>
      <c r="J109" s="152"/>
      <c r="K109" s="156" t="s">
        <v>873</v>
      </c>
      <c r="L109" s="152"/>
      <c r="M109" s="156" t="s">
        <v>888</v>
      </c>
      <c r="N109" s="127"/>
      <c r="O109" s="156"/>
      <c r="P109" s="164"/>
    </row>
    <row r="110" spans="1:16" ht="14.4" thickTop="1" thickBot="1" x14ac:dyDescent="0.3">
      <c r="A110" s="120" t="s">
        <v>904</v>
      </c>
      <c r="B110" s="180" t="s">
        <v>286</v>
      </c>
      <c r="C110" s="181"/>
      <c r="E110" s="367" t="s">
        <v>828</v>
      </c>
      <c r="F110" s="366"/>
      <c r="G110" s="156" t="s">
        <v>846</v>
      </c>
      <c r="H110" s="152"/>
      <c r="I110" s="156" t="s">
        <v>859</v>
      </c>
      <c r="J110" s="152"/>
      <c r="K110" s="156" t="s">
        <v>874</v>
      </c>
      <c r="L110" s="152"/>
      <c r="M110" s="156" t="s">
        <v>890</v>
      </c>
      <c r="N110" s="127"/>
      <c r="O110" s="156"/>
      <c r="P110" s="164"/>
    </row>
    <row r="111" spans="1:16" ht="13.8" thickTop="1" x14ac:dyDescent="0.25">
      <c r="A111" s="177" t="s">
        <v>285</v>
      </c>
      <c r="B111" s="172"/>
      <c r="C111" s="178">
        <f>32*1.1</f>
        <v>35.200000000000003</v>
      </c>
      <c r="E111" s="149" t="s">
        <v>829</v>
      </c>
      <c r="F111" s="150"/>
      <c r="G111" s="156" t="s">
        <v>847</v>
      </c>
      <c r="H111" s="152"/>
      <c r="I111" s="156" t="s">
        <v>860</v>
      </c>
      <c r="J111" s="152"/>
      <c r="K111" s="156" t="s">
        <v>876</v>
      </c>
      <c r="L111" s="152"/>
      <c r="M111" s="156" t="s">
        <v>889</v>
      </c>
      <c r="N111" s="127"/>
      <c r="O111" s="156"/>
      <c r="P111" s="164"/>
    </row>
    <row r="112" spans="1:16" x14ac:dyDescent="0.25">
      <c r="A112" s="177" t="s">
        <v>288</v>
      </c>
      <c r="B112" s="172"/>
      <c r="C112" s="178">
        <f>46.4*1.1</f>
        <v>51.04</v>
      </c>
      <c r="E112" s="151" t="s">
        <v>830</v>
      </c>
      <c r="F112" s="152"/>
      <c r="G112" s="156" t="s">
        <v>848</v>
      </c>
      <c r="H112" s="152"/>
      <c r="I112" s="156" t="s">
        <v>861</v>
      </c>
      <c r="J112" s="152"/>
      <c r="K112" s="156" t="s">
        <v>877</v>
      </c>
      <c r="L112" s="152"/>
      <c r="M112" s="156" t="s">
        <v>891</v>
      </c>
      <c r="N112" s="127"/>
      <c r="O112" s="156"/>
      <c r="P112" s="164"/>
    </row>
    <row r="113" spans="1:16" x14ac:dyDescent="0.25">
      <c r="A113" s="177" t="s">
        <v>287</v>
      </c>
      <c r="B113" s="172"/>
      <c r="C113" s="178">
        <f>75*1.1</f>
        <v>82.5</v>
      </c>
      <c r="E113" s="151" t="s">
        <v>831</v>
      </c>
      <c r="F113" s="152"/>
      <c r="G113" s="156"/>
      <c r="H113" s="152"/>
      <c r="I113" s="156" t="s">
        <v>862</v>
      </c>
      <c r="J113" s="152"/>
      <c r="K113" s="156"/>
      <c r="L113" s="152"/>
      <c r="M113" s="156" t="s">
        <v>892</v>
      </c>
      <c r="N113" s="127"/>
      <c r="O113" s="156"/>
      <c r="P113" s="164"/>
    </row>
    <row r="114" spans="1:16" ht="13.8" thickBot="1" x14ac:dyDescent="0.3">
      <c r="A114" s="177"/>
      <c r="B114" s="172"/>
      <c r="C114" s="179"/>
      <c r="E114" s="151" t="s">
        <v>832</v>
      </c>
      <c r="F114" s="157"/>
      <c r="G114" s="183" t="s">
        <v>122</v>
      </c>
      <c r="H114" s="185">
        <f>COUNTA(F99:F115)+COUNTA(H99:H102)+COUNTA(H104:H112)+COUNTA(J99:J106)+COUNTA(J108:J115)+COUNTA(L99:L114)+COUNTA(N99:N106)+COUNTA(N108:N115)+COUNTA(P99:P105)</f>
        <v>0</v>
      </c>
      <c r="I114" s="156" t="s">
        <v>863</v>
      </c>
      <c r="J114" s="152"/>
      <c r="K114" s="156"/>
      <c r="L114" s="152"/>
      <c r="M114" s="156" t="s">
        <v>893</v>
      </c>
      <c r="N114" s="127"/>
      <c r="O114" s="156"/>
      <c r="P114" s="164"/>
    </row>
    <row r="115" spans="1:16" ht="14.4" thickTop="1" thickBot="1" x14ac:dyDescent="0.3">
      <c r="A115" s="182" t="s">
        <v>154</v>
      </c>
      <c r="B115" s="364">
        <f>+(B98*C98)+(B99*C99)+(B100*C100)+(B101*C101)+(B103*C103)+(B102*C102)+(B104*C104)+(B105*C105)+(B106*C106)+(B107*C107)+(B108*C108)+(B109*C109)+(B111*C111)+(B112*C112)+(B113*C113)</f>
        <v>0</v>
      </c>
      <c r="C115" s="365"/>
      <c r="E115" s="160" t="s">
        <v>833</v>
      </c>
      <c r="F115" s="137"/>
      <c r="G115" s="184" t="s">
        <v>107</v>
      </c>
      <c r="H115" s="159"/>
      <c r="I115" s="158"/>
      <c r="J115" s="159"/>
      <c r="K115" s="158"/>
      <c r="L115" s="159"/>
      <c r="M115" s="158" t="s">
        <v>894</v>
      </c>
      <c r="N115" s="137"/>
      <c r="O115" s="158"/>
      <c r="P115" s="165"/>
    </row>
    <row r="116" spans="1:16" ht="14.4" thickTop="1" thickBot="1" x14ac:dyDescent="0.3">
      <c r="E116" s="127"/>
      <c r="F116" s="127"/>
      <c r="G116" s="127"/>
      <c r="H116" s="127"/>
      <c r="I116" s="127"/>
      <c r="J116" s="127"/>
      <c r="K116" s="127"/>
      <c r="L116" s="127"/>
      <c r="M116" s="127"/>
    </row>
    <row r="117" spans="1:16" ht="13.8" thickTop="1" x14ac:dyDescent="0.25">
      <c r="A117" s="361" t="s">
        <v>469</v>
      </c>
      <c r="B117" s="362"/>
      <c r="C117" s="362"/>
      <c r="D117" s="363"/>
      <c r="F117" s="298" t="s">
        <v>812</v>
      </c>
      <c r="G117" s="299"/>
      <c r="H117" s="83"/>
      <c r="K117" s="277"/>
      <c r="L117" s="277"/>
      <c r="M117" s="277"/>
      <c r="N117" s="277"/>
      <c r="O117" s="277"/>
      <c r="P117" s="277"/>
    </row>
    <row r="118" spans="1:16" ht="13.8" thickBot="1" x14ac:dyDescent="0.3">
      <c r="A118" s="248">
        <f>30*1.1</f>
        <v>33</v>
      </c>
      <c r="B118" s="175" t="s">
        <v>703</v>
      </c>
      <c r="C118" s="175" t="s">
        <v>704</v>
      </c>
      <c r="D118" s="176" t="s">
        <v>705</v>
      </c>
      <c r="E118" s="73"/>
      <c r="F118" s="248">
        <f>25*1.1</f>
        <v>27.500000000000004</v>
      </c>
      <c r="G118" s="249" t="s">
        <v>963</v>
      </c>
      <c r="H118" s="83"/>
      <c r="K118" s="259"/>
      <c r="L118" s="259"/>
      <c r="M118" s="259"/>
      <c r="N118" s="259"/>
      <c r="O118" s="259"/>
      <c r="P118" s="259"/>
    </row>
    <row r="119" spans="1:16" ht="13.8" thickTop="1" x14ac:dyDescent="0.25">
      <c r="A119" s="167" t="s">
        <v>158</v>
      </c>
      <c r="B119" s="218"/>
      <c r="C119" s="241"/>
      <c r="D119" s="179"/>
      <c r="E119" s="88"/>
      <c r="F119" s="247" t="s">
        <v>948</v>
      </c>
      <c r="G119" s="238"/>
      <c r="K119" s="259"/>
      <c r="L119" s="259"/>
      <c r="M119" s="259"/>
      <c r="N119" s="259"/>
      <c r="O119" s="259"/>
      <c r="P119" s="259"/>
    </row>
    <row r="120" spans="1:16" x14ac:dyDescent="0.25">
      <c r="A120" s="167" t="s">
        <v>41</v>
      </c>
      <c r="B120" s="218"/>
      <c r="C120" s="241"/>
      <c r="D120" s="179"/>
      <c r="E120" s="73"/>
      <c r="F120" s="166" t="s">
        <v>43</v>
      </c>
      <c r="G120" s="297"/>
      <c r="K120" s="259"/>
      <c r="L120" s="259"/>
      <c r="M120" s="259"/>
      <c r="N120" s="259"/>
      <c r="O120" s="259"/>
      <c r="P120" s="259"/>
    </row>
    <row r="121" spans="1:16" x14ac:dyDescent="0.25">
      <c r="A121" s="167" t="s">
        <v>119</v>
      </c>
      <c r="B121" s="225"/>
      <c r="C121" s="218"/>
      <c r="D121" s="221"/>
      <c r="F121" s="166" t="s">
        <v>28</v>
      </c>
      <c r="G121" s="297"/>
      <c r="K121" s="259"/>
      <c r="L121" s="259"/>
      <c r="M121" s="259"/>
      <c r="N121" s="259"/>
      <c r="O121" s="259"/>
      <c r="P121" s="259"/>
    </row>
    <row r="122" spans="1:16" x14ac:dyDescent="0.25">
      <c r="A122" s="167" t="s">
        <v>706</v>
      </c>
      <c r="B122" s="225"/>
      <c r="C122" s="218"/>
      <c r="D122" s="221"/>
      <c r="F122" s="166" t="s">
        <v>15</v>
      </c>
      <c r="G122" s="239"/>
      <c r="K122" s="259"/>
      <c r="L122" s="259"/>
      <c r="M122" s="259"/>
      <c r="N122" s="259"/>
      <c r="O122" s="259"/>
      <c r="P122" s="259"/>
    </row>
    <row r="123" spans="1:16" x14ac:dyDescent="0.25">
      <c r="A123" s="167" t="s">
        <v>67</v>
      </c>
      <c r="B123" s="225"/>
      <c r="C123" s="218"/>
      <c r="D123" s="221"/>
      <c r="F123" s="245" t="s">
        <v>119</v>
      </c>
      <c r="G123" s="239"/>
      <c r="K123" s="259"/>
      <c r="L123" s="259"/>
      <c r="M123" s="259"/>
      <c r="N123" s="259"/>
      <c r="O123" s="259"/>
      <c r="P123" s="259"/>
    </row>
    <row r="124" spans="1:16" x14ac:dyDescent="0.25">
      <c r="A124" s="167" t="s">
        <v>25</v>
      </c>
      <c r="B124" s="225"/>
      <c r="C124" s="229"/>
      <c r="D124" s="221"/>
      <c r="F124" s="245" t="s">
        <v>709</v>
      </c>
      <c r="G124" s="239"/>
      <c r="K124" s="276"/>
      <c r="L124" s="259"/>
      <c r="M124" s="259"/>
      <c r="N124" s="259"/>
      <c r="O124" s="276"/>
      <c r="P124" s="259"/>
    </row>
    <row r="125" spans="1:16" x14ac:dyDescent="0.25">
      <c r="A125" s="167" t="s">
        <v>17</v>
      </c>
      <c r="B125" s="218"/>
      <c r="C125" s="218"/>
      <c r="D125" s="221"/>
      <c r="F125" s="166" t="s">
        <v>158</v>
      </c>
      <c r="G125" s="297"/>
      <c r="K125" s="276"/>
      <c r="L125" s="259"/>
      <c r="M125" s="259"/>
      <c r="N125" s="259"/>
      <c r="O125" s="276"/>
      <c r="P125" s="259"/>
    </row>
    <row r="126" spans="1:16" x14ac:dyDescent="0.25">
      <c r="A126" s="167" t="s">
        <v>9</v>
      </c>
      <c r="B126" s="218"/>
      <c r="C126" s="229"/>
      <c r="D126" s="221"/>
      <c r="F126" s="166" t="s">
        <v>960</v>
      </c>
      <c r="G126" s="297"/>
      <c r="K126" s="276"/>
      <c r="L126" s="259"/>
      <c r="M126" s="357"/>
      <c r="N126" s="357"/>
      <c r="O126" s="276"/>
      <c r="P126" s="259"/>
    </row>
    <row r="127" spans="1:16" x14ac:dyDescent="0.25">
      <c r="A127" s="167" t="s">
        <v>959</v>
      </c>
      <c r="B127" s="218"/>
      <c r="C127" s="229"/>
      <c r="D127" s="230"/>
      <c r="F127" s="245" t="s">
        <v>41</v>
      </c>
      <c r="G127" s="239"/>
      <c r="K127" s="276"/>
      <c r="L127" s="259"/>
      <c r="M127" s="259"/>
      <c r="N127" s="259"/>
      <c r="O127" s="276"/>
      <c r="P127" s="259"/>
    </row>
    <row r="128" spans="1:16" x14ac:dyDescent="0.25">
      <c r="A128" s="167" t="s">
        <v>710</v>
      </c>
      <c r="B128" s="218"/>
      <c r="C128" s="229"/>
      <c r="D128" s="221"/>
      <c r="F128" s="166" t="s">
        <v>13</v>
      </c>
      <c r="G128" s="297"/>
      <c r="K128" s="259"/>
      <c r="L128" s="259"/>
      <c r="M128" s="259"/>
      <c r="N128" s="259"/>
      <c r="O128" s="259"/>
      <c r="P128" s="259"/>
    </row>
    <row r="129" spans="1:16" x14ac:dyDescent="0.25">
      <c r="A129" s="167" t="s">
        <v>707</v>
      </c>
      <c r="B129" s="218"/>
      <c r="C129" s="218"/>
      <c r="D129" s="230"/>
      <c r="F129" s="166" t="s">
        <v>25</v>
      </c>
      <c r="G129" s="297"/>
      <c r="K129" s="259"/>
      <c r="L129" s="259"/>
      <c r="M129" s="259"/>
      <c r="N129" s="259"/>
      <c r="O129" s="259"/>
      <c r="P129" s="259"/>
    </row>
    <row r="130" spans="1:16" x14ac:dyDescent="0.25">
      <c r="A130" s="167" t="s">
        <v>125</v>
      </c>
      <c r="B130" s="224"/>
      <c r="C130" s="218"/>
      <c r="D130" s="221"/>
      <c r="F130" s="166" t="s">
        <v>17</v>
      </c>
      <c r="G130" s="297"/>
      <c r="K130" s="259"/>
      <c r="L130" s="259"/>
      <c r="M130" s="259"/>
      <c r="N130" s="259"/>
      <c r="O130" s="259"/>
      <c r="P130" s="259"/>
    </row>
    <row r="131" spans="1:16" x14ac:dyDescent="0.25">
      <c r="A131" s="167" t="s">
        <v>37</v>
      </c>
      <c r="B131" s="218"/>
      <c r="C131" s="229"/>
      <c r="D131" s="221"/>
      <c r="F131" s="166" t="s">
        <v>29</v>
      </c>
      <c r="G131" s="297"/>
      <c r="K131" s="259"/>
      <c r="L131" s="259"/>
      <c r="M131" s="259"/>
      <c r="N131" s="259"/>
      <c r="O131" s="259"/>
      <c r="P131" s="259"/>
    </row>
    <row r="132" spans="1:16" x14ac:dyDescent="0.25">
      <c r="A132" s="167" t="s">
        <v>708</v>
      </c>
      <c r="B132" s="218"/>
      <c r="C132" s="229"/>
      <c r="D132" s="221"/>
      <c r="F132" s="166" t="s">
        <v>961</v>
      </c>
      <c r="G132" s="297"/>
      <c r="K132" s="259"/>
      <c r="L132" s="259"/>
      <c r="M132" s="259"/>
      <c r="N132" s="259"/>
      <c r="O132" s="259"/>
      <c r="P132" s="259"/>
    </row>
    <row r="133" spans="1:16" x14ac:dyDescent="0.25">
      <c r="A133" s="167" t="s">
        <v>709</v>
      </c>
      <c r="B133" s="218"/>
      <c r="C133" s="225"/>
      <c r="D133" s="221"/>
      <c r="F133" s="245" t="s">
        <v>83</v>
      </c>
      <c r="G133" s="239"/>
      <c r="K133" s="259"/>
      <c r="L133" s="259"/>
      <c r="M133" s="259"/>
      <c r="N133" s="259"/>
      <c r="O133" s="259"/>
      <c r="P133" s="259"/>
    </row>
    <row r="134" spans="1:16" x14ac:dyDescent="0.25">
      <c r="A134" s="244"/>
      <c r="B134" s="242"/>
      <c r="C134" s="242"/>
      <c r="D134" s="243"/>
      <c r="F134" s="166" t="s">
        <v>475</v>
      </c>
      <c r="G134" s="297"/>
      <c r="K134" s="259"/>
      <c r="L134" s="259"/>
      <c r="M134" s="259"/>
      <c r="N134" s="259"/>
      <c r="O134" s="259"/>
      <c r="P134" s="259"/>
    </row>
    <row r="135" spans="1:16" ht="13.8" thickBot="1" x14ac:dyDescent="0.3">
      <c r="A135" s="168" t="s">
        <v>154</v>
      </c>
      <c r="B135" s="169">
        <f>SUM(B119:D133)*A118</f>
        <v>0</v>
      </c>
      <c r="C135" s="170"/>
      <c r="D135" s="165"/>
      <c r="F135" s="166" t="s">
        <v>962</v>
      </c>
      <c r="G135" s="297"/>
      <c r="K135" s="259"/>
      <c r="L135" s="259"/>
      <c r="M135" s="259"/>
      <c r="N135" s="259"/>
      <c r="O135" s="259"/>
      <c r="P135" s="259"/>
    </row>
    <row r="136" spans="1:16" ht="14.4" thickTop="1" thickBot="1" x14ac:dyDescent="0.3">
      <c r="F136" s="246"/>
      <c r="G136" s="240">
        <f>SUM(G119:G135)*F118</f>
        <v>0</v>
      </c>
      <c r="K136" s="259"/>
      <c r="L136" s="259"/>
      <c r="M136" s="259"/>
      <c r="N136" s="259"/>
      <c r="O136" s="259"/>
      <c r="P136" s="259"/>
    </row>
    <row r="137" spans="1:16" ht="13.8" thickTop="1" x14ac:dyDescent="0.25"/>
    <row r="138" spans="1:16" x14ac:dyDescent="0.25">
      <c r="C138" s="83"/>
      <c r="D138" s="83"/>
    </row>
    <row r="139" spans="1:16" x14ac:dyDescent="0.25">
      <c r="C139" s="83"/>
      <c r="D139" s="83"/>
    </row>
    <row r="140" spans="1:16" x14ac:dyDescent="0.25">
      <c r="C140" s="83"/>
      <c r="D140" s="83"/>
    </row>
    <row r="141" spans="1:16" x14ac:dyDescent="0.25">
      <c r="C141" s="83"/>
      <c r="D141" s="83"/>
    </row>
    <row r="142" spans="1:16" x14ac:dyDescent="0.25">
      <c r="C142" s="83"/>
      <c r="D142" s="83"/>
    </row>
    <row r="143" spans="1:16" x14ac:dyDescent="0.25">
      <c r="C143" s="83"/>
      <c r="D143" s="83"/>
    </row>
    <row r="144" spans="1:16" x14ac:dyDescent="0.25">
      <c r="C144" s="83"/>
      <c r="D144" s="83"/>
    </row>
    <row r="145" spans="3:4" x14ac:dyDescent="0.25">
      <c r="C145" s="83"/>
      <c r="D145" s="83"/>
    </row>
    <row r="146" spans="3:4" x14ac:dyDescent="0.25">
      <c r="C146" s="83"/>
      <c r="D146" s="83"/>
    </row>
    <row r="147" spans="3:4" x14ac:dyDescent="0.25">
      <c r="C147" s="83"/>
      <c r="D147" s="83"/>
    </row>
    <row r="148" spans="3:4" x14ac:dyDescent="0.25">
      <c r="C148" s="83"/>
      <c r="D148" s="83"/>
    </row>
    <row r="149" spans="3:4" x14ac:dyDescent="0.25">
      <c r="C149" s="83"/>
      <c r="D149" s="83"/>
    </row>
    <row r="150" spans="3:4" x14ac:dyDescent="0.25">
      <c r="C150" s="83"/>
      <c r="D150" s="83"/>
    </row>
    <row r="151" spans="3:4" x14ac:dyDescent="0.25">
      <c r="C151" s="83"/>
      <c r="D151" s="83"/>
    </row>
    <row r="152" spans="3:4" x14ac:dyDescent="0.25">
      <c r="C152" s="83"/>
      <c r="D152" s="83"/>
    </row>
    <row r="153" spans="3:4" x14ac:dyDescent="0.25">
      <c r="C153" s="83"/>
      <c r="D153" s="83"/>
    </row>
    <row r="154" spans="3:4" x14ac:dyDescent="0.25">
      <c r="C154" s="83"/>
      <c r="D154" s="83"/>
    </row>
    <row r="155" spans="3:4" x14ac:dyDescent="0.25">
      <c r="C155" s="59"/>
    </row>
    <row r="156" spans="3:4" x14ac:dyDescent="0.25">
      <c r="C156" s="59"/>
    </row>
  </sheetData>
  <sortState ref="H93:I108">
    <sortCondition ref="H93:H108"/>
  </sortState>
  <mergeCells count="16">
    <mergeCell ref="M126:N126"/>
    <mergeCell ref="M98:N98"/>
    <mergeCell ref="O98:P98"/>
    <mergeCell ref="M107:N107"/>
    <mergeCell ref="A9:M10"/>
    <mergeCell ref="A117:D117"/>
    <mergeCell ref="B115:C115"/>
    <mergeCell ref="I98:J98"/>
    <mergeCell ref="I107:J107"/>
    <mergeCell ref="K98:L98"/>
    <mergeCell ref="E110:F110"/>
    <mergeCell ref="E98:F98"/>
    <mergeCell ref="E104:F104"/>
    <mergeCell ref="G98:H98"/>
    <mergeCell ref="G103:H103"/>
    <mergeCell ref="E97:P97"/>
  </mergeCells>
  <pageMargins left="0.74803149606299213" right="0.74803149606299213" top="0.98425196850393704" bottom="0.98425196850393704" header="0" footer="0"/>
  <pageSetup scale="43" orientation="landscape" horizontalDpi="4294967293" verticalDpi="72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54"/>
  <sheetViews>
    <sheetView zoomScale="85" zoomScaleNormal="85" workbookViewId="0">
      <pane ySplit="14" topLeftCell="A360" activePane="bottomLeft" state="frozen"/>
      <selection pane="bottomLeft" activeCell="H1" sqref="H1"/>
    </sheetView>
  </sheetViews>
  <sheetFormatPr baseColWidth="10" defaultColWidth="9.109375" defaultRowHeight="13.2" x14ac:dyDescent="0.25"/>
  <cols>
    <col min="1" max="1" width="5.6640625" style="16" customWidth="1"/>
    <col min="2" max="2" width="4.6640625" style="16" bestFit="1" customWidth="1"/>
    <col min="3" max="3" width="25.33203125" style="47" customWidth="1"/>
    <col min="4" max="4" width="26.6640625" style="19" customWidth="1"/>
    <col min="5" max="5" width="24" style="14" customWidth="1"/>
    <col min="6" max="6" width="12.6640625" style="14" customWidth="1"/>
    <col min="7" max="15" width="12.6640625" style="16" customWidth="1"/>
    <col min="16" max="16384" width="9.109375" style="16"/>
  </cols>
  <sheetData>
    <row r="1" spans="1:15" ht="21" x14ac:dyDescent="0.4">
      <c r="C1" s="15"/>
      <c r="D1" s="34" t="s">
        <v>38</v>
      </c>
      <c r="G1" s="15" t="s">
        <v>124</v>
      </c>
      <c r="H1" s="44">
        <f>+SUM(D330:E330)+SUM(C388:E388)+SUM(D414:E414)+SUM(D373:E373)</f>
        <v>0</v>
      </c>
      <c r="K1" s="77" t="s">
        <v>365</v>
      </c>
      <c r="L1" s="44">
        <f>+A330+B330+A373+B373+B388+A414+B414</f>
        <v>0</v>
      </c>
    </row>
    <row r="2" spans="1:15" ht="13.8" x14ac:dyDescent="0.25">
      <c r="G2" s="145" t="s">
        <v>113</v>
      </c>
      <c r="H2" s="17">
        <f>+($D$330*38.5)+($E$330*35.2)+($D$373*33)+($E$373*27.5)+($D$388*35.2)+($D$414*50.6)+($E$414*40.7)</f>
        <v>0</v>
      </c>
      <c r="I2" s="18" t="s">
        <v>304</v>
      </c>
      <c r="J2" s="18"/>
      <c r="K2" s="18"/>
      <c r="L2" s="18"/>
      <c r="M2" s="18"/>
    </row>
    <row r="3" spans="1:15" ht="13.8" x14ac:dyDescent="0.25">
      <c r="A3" s="43" t="s">
        <v>105</v>
      </c>
      <c r="D3" s="41" t="s">
        <v>21</v>
      </c>
      <c r="E3" s="42"/>
      <c r="G3" s="145" t="s">
        <v>113</v>
      </c>
      <c r="H3" s="17"/>
      <c r="I3" s="18" t="s">
        <v>305</v>
      </c>
      <c r="J3" s="18"/>
      <c r="K3" s="18"/>
      <c r="L3" s="18"/>
      <c r="M3" s="18"/>
    </row>
    <row r="4" spans="1:15" ht="13.8" x14ac:dyDescent="0.25">
      <c r="A4" s="139" t="s">
        <v>10</v>
      </c>
      <c r="B4" s="140"/>
      <c r="C4" s="139"/>
      <c r="D4" s="41" t="s">
        <v>300</v>
      </c>
      <c r="E4" s="42"/>
      <c r="G4" s="145" t="s">
        <v>113</v>
      </c>
      <c r="H4" s="17">
        <f>+($D$330*55)+($E$330*49.5)+($D$373*52.8)+($E$373*46)+($D$388*49.5)+($D$414*71.5)+($E$414*55)</f>
        <v>0</v>
      </c>
      <c r="I4" s="18" t="s">
        <v>306</v>
      </c>
      <c r="J4" s="18"/>
      <c r="K4" s="18"/>
      <c r="L4" s="18"/>
      <c r="M4" s="18"/>
    </row>
    <row r="5" spans="1:15" x14ac:dyDescent="0.25">
      <c r="A5" s="141" t="s">
        <v>11</v>
      </c>
      <c r="B5" s="142"/>
      <c r="C5" s="141"/>
      <c r="D5" s="41" t="s">
        <v>111</v>
      </c>
      <c r="E5" s="42"/>
      <c r="G5" s="211" t="s">
        <v>431</v>
      </c>
      <c r="H5" s="148">
        <f>+SUM(F330:O330)+SUM(F373:O373)+SUM(F388:O388)+SUM(F414:K414)</f>
        <v>0</v>
      </c>
      <c r="I5" s="210" t="s">
        <v>470</v>
      </c>
    </row>
    <row r="6" spans="1:15" x14ac:dyDescent="0.25">
      <c r="A6" s="43" t="s">
        <v>104</v>
      </c>
      <c r="D6" s="41" t="s">
        <v>93</v>
      </c>
      <c r="E6" s="42"/>
      <c r="G6" s="64"/>
      <c r="I6" s="210" t="s">
        <v>947</v>
      </c>
    </row>
    <row r="7" spans="1:15" x14ac:dyDescent="0.25">
      <c r="D7" s="41" t="s">
        <v>112</v>
      </c>
      <c r="E7" s="42"/>
    </row>
    <row r="8" spans="1:15" s="74" customFormat="1" ht="8.4" customHeight="1" x14ac:dyDescent="0.25">
      <c r="A8" s="356" t="s">
        <v>619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</row>
    <row r="9" spans="1:15" s="74" customFormat="1" ht="8.25" customHeight="1" x14ac:dyDescent="0.25">
      <c r="A9" s="356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</row>
    <row r="10" spans="1:15" s="74" customFormat="1" ht="10.5" customHeight="1" x14ac:dyDescent="0.25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</row>
    <row r="11" spans="1:15" x14ac:dyDescent="0.25">
      <c r="C11" s="43"/>
    </row>
    <row r="12" spans="1:15" s="264" customFormat="1" x14ac:dyDescent="0.25">
      <c r="A12" s="371" t="s">
        <v>365</v>
      </c>
      <c r="B12" s="371"/>
      <c r="D12" s="265"/>
      <c r="F12" s="266">
        <v>50</v>
      </c>
      <c r="G12" s="266">
        <v>40</v>
      </c>
      <c r="H12" s="266">
        <v>40</v>
      </c>
      <c r="I12" s="266">
        <v>43</v>
      </c>
      <c r="J12" s="266">
        <v>43</v>
      </c>
      <c r="K12" s="266">
        <v>40</v>
      </c>
      <c r="L12" s="266">
        <v>50</v>
      </c>
      <c r="M12" s="266">
        <v>50</v>
      </c>
      <c r="N12" s="266">
        <v>15</v>
      </c>
      <c r="O12" s="266">
        <v>30</v>
      </c>
    </row>
    <row r="13" spans="1:15" s="255" customFormat="1" ht="28.5" customHeight="1" x14ac:dyDescent="0.25">
      <c r="A13" s="256" t="s">
        <v>366</v>
      </c>
      <c r="B13" s="256" t="s">
        <v>367</v>
      </c>
      <c r="C13" s="256" t="s">
        <v>1154</v>
      </c>
      <c r="D13" s="257" t="s">
        <v>86</v>
      </c>
      <c r="E13" s="256" t="s">
        <v>87</v>
      </c>
      <c r="F13" s="254" t="s">
        <v>364</v>
      </c>
      <c r="G13" s="254" t="s">
        <v>297</v>
      </c>
      <c r="H13" s="254" t="s">
        <v>296</v>
      </c>
      <c r="I13" s="254" t="s">
        <v>298</v>
      </c>
      <c r="J13" s="254" t="s">
        <v>299</v>
      </c>
      <c r="K13" s="254" t="s">
        <v>361</v>
      </c>
      <c r="L13" s="254" t="s">
        <v>362</v>
      </c>
      <c r="M13" s="254" t="s">
        <v>363</v>
      </c>
      <c r="N13" s="254" t="s">
        <v>916</v>
      </c>
      <c r="O13" s="254" t="s">
        <v>915</v>
      </c>
    </row>
    <row r="14" spans="1:15" ht="12.9" customHeight="1" x14ac:dyDescent="0.25">
      <c r="A14" s="35"/>
      <c r="B14" s="21"/>
      <c r="C14" s="48" t="s">
        <v>1161</v>
      </c>
      <c r="D14" s="2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2.9" customHeight="1" x14ac:dyDescent="0.25">
      <c r="A15" s="35"/>
      <c r="B15" s="21"/>
      <c r="C15" s="48" t="s">
        <v>1156</v>
      </c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2.9" customHeight="1" x14ac:dyDescent="0.25">
      <c r="A16" s="35"/>
      <c r="B16" s="21"/>
      <c r="C16" s="48" t="s">
        <v>1157</v>
      </c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12.9" customHeight="1" x14ac:dyDescent="0.25">
      <c r="A17" s="35"/>
      <c r="B17" s="21"/>
      <c r="C17" s="48" t="s">
        <v>1155</v>
      </c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 ht="12.9" customHeight="1" x14ac:dyDescent="0.25">
      <c r="A18" s="35"/>
      <c r="B18" s="21"/>
      <c r="C18" s="48" t="s">
        <v>1158</v>
      </c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12.9" customHeight="1" x14ac:dyDescent="0.25">
      <c r="A19" s="35"/>
      <c r="B19" s="21"/>
      <c r="C19" s="48" t="s">
        <v>1159</v>
      </c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12.9" customHeight="1" x14ac:dyDescent="0.25">
      <c r="A20" s="35"/>
      <c r="B20" s="21"/>
      <c r="C20" s="48" t="s">
        <v>1145</v>
      </c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ht="12.9" customHeight="1" x14ac:dyDescent="0.25">
      <c r="A21" s="35"/>
      <c r="B21" s="21"/>
      <c r="C21" s="48" t="s">
        <v>1160</v>
      </c>
      <c r="D21" s="21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15" s="255" customFormat="1" ht="28.5" customHeight="1" x14ac:dyDescent="0.25">
      <c r="A22" s="256" t="s">
        <v>366</v>
      </c>
      <c r="B22" s="256" t="s">
        <v>367</v>
      </c>
      <c r="C22" s="256" t="s">
        <v>1150</v>
      </c>
      <c r="D22" s="257" t="s">
        <v>86</v>
      </c>
      <c r="E22" s="256" t="s">
        <v>87</v>
      </c>
      <c r="F22" s="254" t="s">
        <v>364</v>
      </c>
      <c r="G22" s="254" t="s">
        <v>297</v>
      </c>
      <c r="H22" s="254" t="s">
        <v>296</v>
      </c>
      <c r="I22" s="254" t="s">
        <v>298</v>
      </c>
      <c r="J22" s="254" t="s">
        <v>299</v>
      </c>
      <c r="K22" s="254" t="s">
        <v>361</v>
      </c>
      <c r="L22" s="254" t="s">
        <v>362</v>
      </c>
      <c r="M22" s="254" t="s">
        <v>363</v>
      </c>
      <c r="N22" s="254" t="s">
        <v>916</v>
      </c>
      <c r="O22" s="254" t="s">
        <v>915</v>
      </c>
    </row>
    <row r="23" spans="1:15" ht="12.9" customHeight="1" x14ac:dyDescent="0.25">
      <c r="A23" s="35"/>
      <c r="B23" s="35"/>
      <c r="C23" s="48" t="s">
        <v>1151</v>
      </c>
      <c r="D23" s="36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12.9" customHeight="1" x14ac:dyDescent="0.25">
      <c r="A24" s="35"/>
      <c r="B24" s="35"/>
      <c r="C24" s="48" t="s">
        <v>65</v>
      </c>
      <c r="D24" s="36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ht="12.9" customHeight="1" x14ac:dyDescent="0.25">
      <c r="A25" s="35"/>
      <c r="B25" s="35"/>
      <c r="C25" s="48" t="s">
        <v>1152</v>
      </c>
      <c r="D25" s="65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 ht="12.9" customHeight="1" x14ac:dyDescent="0.25">
      <c r="A26" s="35"/>
      <c r="B26" s="35"/>
      <c r="C26" s="48" t="s">
        <v>17</v>
      </c>
      <c r="D26" s="36"/>
      <c r="E26" s="21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 ht="12.9" customHeight="1" x14ac:dyDescent="0.25">
      <c r="A27" s="35"/>
      <c r="B27" s="35"/>
      <c r="C27" s="48" t="s">
        <v>8</v>
      </c>
      <c r="D27" s="65"/>
      <c r="E27" s="21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12.9" customHeight="1" x14ac:dyDescent="0.25">
      <c r="A28" s="35"/>
      <c r="B28" s="35"/>
      <c r="C28" s="48" t="s">
        <v>41</v>
      </c>
      <c r="D28" s="65"/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12.9" customHeight="1" x14ac:dyDescent="0.25">
      <c r="A29" s="35"/>
      <c r="B29" s="35"/>
      <c r="C29" s="48" t="s">
        <v>1153</v>
      </c>
      <c r="D29" s="65"/>
      <c r="E29" s="65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ht="12.9" customHeight="1" x14ac:dyDescent="0.25">
      <c r="A30" s="35"/>
      <c r="B30" s="35"/>
      <c r="C30" s="48" t="s">
        <v>24</v>
      </c>
      <c r="D30" s="65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12.9" customHeight="1" x14ac:dyDescent="0.25">
      <c r="A31" s="35"/>
      <c r="B31" s="35"/>
      <c r="C31" s="48" t="s">
        <v>18</v>
      </c>
      <c r="D31" s="65"/>
      <c r="E31" s="65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s="255" customFormat="1" ht="28.5" customHeight="1" x14ac:dyDescent="0.25">
      <c r="A32" s="256" t="s">
        <v>366</v>
      </c>
      <c r="B32" s="256" t="s">
        <v>367</v>
      </c>
      <c r="C32" s="256" t="s">
        <v>188</v>
      </c>
      <c r="D32" s="257" t="s">
        <v>86</v>
      </c>
      <c r="E32" s="256" t="s">
        <v>87</v>
      </c>
      <c r="F32" s="254" t="s">
        <v>364</v>
      </c>
      <c r="G32" s="254" t="s">
        <v>297</v>
      </c>
      <c r="H32" s="254" t="s">
        <v>296</v>
      </c>
      <c r="I32" s="254" t="s">
        <v>298</v>
      </c>
      <c r="J32" s="254" t="s">
        <v>299</v>
      </c>
      <c r="K32" s="254" t="s">
        <v>361</v>
      </c>
      <c r="L32" s="254" t="s">
        <v>362</v>
      </c>
      <c r="M32" s="254" t="s">
        <v>363</v>
      </c>
      <c r="N32" s="254" t="s">
        <v>916</v>
      </c>
      <c r="O32" s="254" t="s">
        <v>915</v>
      </c>
    </row>
    <row r="33" spans="1:15" ht="12.9" customHeight="1" x14ac:dyDescent="0.25">
      <c r="A33" s="35"/>
      <c r="B33" s="21"/>
      <c r="C33" s="48" t="s">
        <v>1143</v>
      </c>
      <c r="D33" s="21"/>
      <c r="E33" s="65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ht="12.9" customHeight="1" x14ac:dyDescent="0.25">
      <c r="A34" s="35"/>
      <c r="B34" s="21"/>
      <c r="C34" s="48" t="s">
        <v>1144</v>
      </c>
      <c r="D34" s="21"/>
      <c r="E34" s="65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ht="12.9" customHeight="1" x14ac:dyDescent="0.25">
      <c r="A35" s="35"/>
      <c r="B35" s="21"/>
      <c r="C35" s="48" t="s">
        <v>1145</v>
      </c>
      <c r="D35" s="21"/>
      <c r="E35" s="36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2.9" customHeight="1" x14ac:dyDescent="0.25">
      <c r="A36" s="35"/>
      <c r="B36" s="21"/>
      <c r="C36" s="48" t="s">
        <v>862</v>
      </c>
      <c r="D36" s="21"/>
      <c r="E36" s="65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s="255" customFormat="1" ht="28.5" customHeight="1" x14ac:dyDescent="0.25">
      <c r="A37" s="256" t="s">
        <v>366</v>
      </c>
      <c r="B37" s="256" t="s">
        <v>367</v>
      </c>
      <c r="C37" s="256" t="s">
        <v>1081</v>
      </c>
      <c r="D37" s="257" t="s">
        <v>86</v>
      </c>
      <c r="E37" s="256" t="s">
        <v>87</v>
      </c>
      <c r="F37" s="254" t="s">
        <v>364</v>
      </c>
      <c r="G37" s="254" t="s">
        <v>297</v>
      </c>
      <c r="H37" s="254" t="s">
        <v>296</v>
      </c>
      <c r="I37" s="254" t="s">
        <v>298</v>
      </c>
      <c r="J37" s="254" t="s">
        <v>299</v>
      </c>
      <c r="K37" s="254" t="s">
        <v>361</v>
      </c>
      <c r="L37" s="254" t="s">
        <v>362</v>
      </c>
      <c r="M37" s="254" t="s">
        <v>363</v>
      </c>
      <c r="N37" s="254" t="s">
        <v>916</v>
      </c>
      <c r="O37" s="254" t="s">
        <v>915</v>
      </c>
    </row>
    <row r="38" spans="1:15" ht="12.9" customHeight="1" x14ac:dyDescent="0.25">
      <c r="A38" s="35"/>
      <c r="B38" s="35"/>
      <c r="C38" s="48" t="s">
        <v>28</v>
      </c>
      <c r="D38" s="65"/>
      <c r="E38" s="65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ht="12.9" customHeight="1" x14ac:dyDescent="0.25">
      <c r="A39" s="35"/>
      <c r="B39" s="35"/>
      <c r="C39" s="48" t="s">
        <v>17</v>
      </c>
      <c r="D39" s="36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ht="12.9" customHeight="1" x14ac:dyDescent="0.25">
      <c r="A40" s="35"/>
      <c r="B40" s="35"/>
      <c r="C40" s="48" t="s">
        <v>29</v>
      </c>
      <c r="D40" s="36"/>
      <c r="E40" s="21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ht="12.9" customHeight="1" x14ac:dyDescent="0.25">
      <c r="A41" s="35"/>
      <c r="B41" s="35"/>
      <c r="C41" s="48" t="s">
        <v>55</v>
      </c>
      <c r="D41" s="36"/>
      <c r="E41" s="21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ht="12.9" customHeight="1" x14ac:dyDescent="0.25">
      <c r="A42" s="35"/>
      <c r="B42" s="35"/>
      <c r="C42" s="48" t="s">
        <v>41</v>
      </c>
      <c r="D42" s="36"/>
      <c r="E42" s="65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s="255" customFormat="1" ht="28.5" customHeight="1" x14ac:dyDescent="0.25">
      <c r="A43" s="256" t="s">
        <v>366</v>
      </c>
      <c r="B43" s="256" t="s">
        <v>367</v>
      </c>
      <c r="C43" s="256" t="s">
        <v>698</v>
      </c>
      <c r="D43" s="257" t="s">
        <v>86</v>
      </c>
      <c r="E43" s="256" t="s">
        <v>87</v>
      </c>
      <c r="F43" s="254" t="s">
        <v>364</v>
      </c>
      <c r="G43" s="254" t="s">
        <v>297</v>
      </c>
      <c r="H43" s="254" t="s">
        <v>296</v>
      </c>
      <c r="I43" s="254" t="s">
        <v>298</v>
      </c>
      <c r="J43" s="254" t="s">
        <v>299</v>
      </c>
      <c r="K43" s="254" t="s">
        <v>361</v>
      </c>
      <c r="L43" s="254" t="s">
        <v>362</v>
      </c>
      <c r="M43" s="254" t="s">
        <v>363</v>
      </c>
      <c r="N43" s="254" t="s">
        <v>916</v>
      </c>
      <c r="O43" s="254" t="s">
        <v>915</v>
      </c>
    </row>
    <row r="44" spans="1:15" ht="12.9" customHeight="1" x14ac:dyDescent="0.25">
      <c r="A44" s="35"/>
      <c r="B44" s="35"/>
      <c r="C44" s="46" t="s">
        <v>37</v>
      </c>
      <c r="D44" s="36"/>
      <c r="E44" s="21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1:15" ht="12.9" customHeight="1" x14ac:dyDescent="0.25">
      <c r="A45" s="35"/>
      <c r="B45" s="35"/>
      <c r="C45" s="46" t="s">
        <v>77</v>
      </c>
      <c r="D45" s="36"/>
      <c r="E45" s="65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5" ht="12.9" customHeight="1" x14ac:dyDescent="0.25">
      <c r="A46" s="35"/>
      <c r="B46" s="35"/>
      <c r="C46" s="46" t="s">
        <v>165</v>
      </c>
      <c r="D46" s="36"/>
      <c r="E46" s="21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1:15" ht="12.9" customHeight="1" x14ac:dyDescent="0.25">
      <c r="A47" s="35"/>
      <c r="B47" s="35"/>
      <c r="C47" s="46" t="s">
        <v>17</v>
      </c>
      <c r="D47" s="36"/>
      <c r="E47" s="21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1:15" ht="12.9" customHeight="1" x14ac:dyDescent="0.25">
      <c r="A48" s="35"/>
      <c r="B48" s="35"/>
      <c r="C48" s="46" t="s">
        <v>67</v>
      </c>
      <c r="D48" s="36"/>
      <c r="E48" s="21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1:15" ht="12.9" customHeight="1" x14ac:dyDescent="0.25">
      <c r="A49" s="35"/>
      <c r="B49" s="35"/>
      <c r="C49" s="46" t="s">
        <v>25</v>
      </c>
      <c r="D49" s="36"/>
      <c r="E49" s="21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1:15" ht="12.9" customHeight="1" x14ac:dyDescent="0.25">
      <c r="A50" s="35"/>
      <c r="B50" s="35"/>
      <c r="C50" s="46" t="s">
        <v>41</v>
      </c>
      <c r="D50" s="36"/>
      <c r="E50" s="21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12.9" customHeight="1" x14ac:dyDescent="0.25">
      <c r="A51" s="35"/>
      <c r="B51" s="35"/>
      <c r="C51" s="46" t="s">
        <v>16</v>
      </c>
      <c r="D51" s="339"/>
      <c r="E51" s="21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1:15" ht="12.9" customHeight="1" x14ac:dyDescent="0.25">
      <c r="A52" s="35"/>
      <c r="B52" s="35"/>
      <c r="C52" s="46" t="s">
        <v>699</v>
      </c>
      <c r="D52" s="65"/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1:15" s="255" customFormat="1" ht="28.5" customHeight="1" x14ac:dyDescent="0.25">
      <c r="A53" s="256" t="s">
        <v>366</v>
      </c>
      <c r="B53" s="256" t="s">
        <v>367</v>
      </c>
      <c r="C53" s="256" t="s">
        <v>676</v>
      </c>
      <c r="D53" s="257" t="s">
        <v>86</v>
      </c>
      <c r="E53" s="256" t="s">
        <v>87</v>
      </c>
      <c r="F53" s="254" t="s">
        <v>364</v>
      </c>
      <c r="G53" s="254" t="s">
        <v>297</v>
      </c>
      <c r="H53" s="254" t="s">
        <v>296</v>
      </c>
      <c r="I53" s="254" t="s">
        <v>298</v>
      </c>
      <c r="J53" s="254" t="s">
        <v>299</v>
      </c>
      <c r="K53" s="254" t="s">
        <v>361</v>
      </c>
      <c r="L53" s="254" t="s">
        <v>362</v>
      </c>
      <c r="M53" s="254" t="s">
        <v>363</v>
      </c>
      <c r="N53" s="254" t="s">
        <v>916</v>
      </c>
      <c r="O53" s="254" t="s">
        <v>915</v>
      </c>
    </row>
    <row r="54" spans="1:15" ht="12.9" customHeight="1" x14ac:dyDescent="0.25">
      <c r="A54" s="35"/>
      <c r="B54" s="35"/>
      <c r="C54" s="46" t="s">
        <v>9</v>
      </c>
      <c r="D54" s="339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 ht="12.9" customHeight="1" x14ac:dyDescent="0.25">
      <c r="A55" s="35"/>
      <c r="B55" s="35"/>
      <c r="C55" s="46" t="s">
        <v>17</v>
      </c>
      <c r="D55" s="339"/>
      <c r="E55" s="65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1:15" ht="12.9" customHeight="1" x14ac:dyDescent="0.25">
      <c r="A56" s="35"/>
      <c r="B56" s="35"/>
      <c r="C56" s="46" t="s">
        <v>67</v>
      </c>
      <c r="D56" s="339"/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12.9" customHeight="1" x14ac:dyDescent="0.25">
      <c r="A57" s="35"/>
      <c r="B57" s="35"/>
      <c r="C57" s="48" t="s">
        <v>24</v>
      </c>
      <c r="D57" s="340"/>
      <c r="E57" s="21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ht="12.9" customHeight="1" x14ac:dyDescent="0.25">
      <c r="A58" s="35"/>
      <c r="B58" s="35"/>
      <c r="C58" s="46" t="s">
        <v>79</v>
      </c>
      <c r="D58" s="65"/>
      <c r="E58" s="21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pans="1:15" ht="12.9" customHeight="1" x14ac:dyDescent="0.25">
      <c r="A59" s="35"/>
      <c r="B59" s="35"/>
      <c r="C59" s="46" t="s">
        <v>29</v>
      </c>
      <c r="D59" s="339"/>
      <c r="E59" s="21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 ht="12.9" customHeight="1" x14ac:dyDescent="0.25">
      <c r="A60" s="35"/>
      <c r="B60" s="35"/>
      <c r="C60" s="46" t="s">
        <v>41</v>
      </c>
      <c r="D60" s="36"/>
      <c r="E60" s="21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pans="1:15" ht="12.9" customHeight="1" x14ac:dyDescent="0.25">
      <c r="A61" s="35"/>
      <c r="B61" s="35"/>
      <c r="C61" s="46" t="s">
        <v>677</v>
      </c>
      <c r="D61" s="65"/>
      <c r="E61" s="65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pans="1:15" s="255" customFormat="1" ht="28.5" customHeight="1" x14ac:dyDescent="0.25">
      <c r="A62" s="256" t="s">
        <v>366</v>
      </c>
      <c r="B62" s="256" t="s">
        <v>367</v>
      </c>
      <c r="C62" s="256" t="s">
        <v>643</v>
      </c>
      <c r="D62" s="257" t="s">
        <v>86</v>
      </c>
      <c r="E62" s="256" t="s">
        <v>87</v>
      </c>
      <c r="F62" s="254" t="s">
        <v>364</v>
      </c>
      <c r="G62" s="254" t="s">
        <v>297</v>
      </c>
      <c r="H62" s="254" t="s">
        <v>296</v>
      </c>
      <c r="I62" s="254" t="s">
        <v>298</v>
      </c>
      <c r="J62" s="254" t="s">
        <v>299</v>
      </c>
      <c r="K62" s="254" t="s">
        <v>361</v>
      </c>
      <c r="L62" s="254" t="s">
        <v>362</v>
      </c>
      <c r="M62" s="254" t="s">
        <v>363</v>
      </c>
      <c r="N62" s="254" t="s">
        <v>916</v>
      </c>
      <c r="O62" s="254" t="s">
        <v>915</v>
      </c>
    </row>
    <row r="63" spans="1:15" ht="12.9" customHeight="1" x14ac:dyDescent="0.25">
      <c r="A63" s="35"/>
      <c r="B63" s="35"/>
      <c r="C63" s="46" t="s">
        <v>19</v>
      </c>
      <c r="D63" s="65"/>
      <c r="E63" s="65"/>
      <c r="F63" s="22"/>
      <c r="G63" s="22"/>
      <c r="H63" s="22"/>
      <c r="I63" s="22"/>
      <c r="J63" s="22"/>
      <c r="K63" s="22"/>
      <c r="L63" s="22"/>
      <c r="M63" s="22"/>
      <c r="N63" s="22"/>
      <c r="O63" s="22"/>
    </row>
    <row r="64" spans="1:15" ht="12.9" customHeight="1" x14ac:dyDescent="0.25">
      <c r="A64" s="35"/>
      <c r="B64" s="35"/>
      <c r="C64" s="46" t="s">
        <v>28</v>
      </c>
      <c r="D64" s="36"/>
      <c r="E64" s="21"/>
      <c r="F64" s="22"/>
      <c r="G64" s="22"/>
      <c r="H64" s="22"/>
      <c r="I64" s="22"/>
      <c r="J64" s="22"/>
      <c r="K64" s="22"/>
      <c r="L64" s="22"/>
      <c r="M64" s="22"/>
      <c r="N64" s="22"/>
      <c r="O64" s="22"/>
    </row>
    <row r="65" spans="1:15" ht="12.9" customHeight="1" x14ac:dyDescent="0.25">
      <c r="A65" s="35"/>
      <c r="B65" s="35"/>
      <c r="C65" s="46" t="s">
        <v>25</v>
      </c>
      <c r="D65" s="36"/>
      <c r="E65" s="21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ht="12.9" customHeight="1" x14ac:dyDescent="0.25">
      <c r="A66" s="35"/>
      <c r="B66" s="35"/>
      <c r="C66" s="46" t="s">
        <v>17</v>
      </c>
      <c r="D66" s="36"/>
      <c r="E66" s="35"/>
      <c r="F66" s="22"/>
      <c r="G66" s="22"/>
      <c r="H66" s="22"/>
      <c r="I66" s="22"/>
      <c r="J66" s="22"/>
      <c r="K66" s="22"/>
      <c r="L66" s="22"/>
      <c r="M66" s="22"/>
      <c r="N66" s="22"/>
      <c r="O66" s="22"/>
    </row>
    <row r="67" spans="1:15" ht="12.9" customHeight="1" x14ac:dyDescent="0.25">
      <c r="A67" s="35"/>
      <c r="B67" s="35"/>
      <c r="C67" s="46" t="s">
        <v>9</v>
      </c>
      <c r="D67" s="36"/>
      <c r="E67" s="21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1:15" ht="12.9" customHeight="1" x14ac:dyDescent="0.25">
      <c r="A68" s="35"/>
      <c r="B68" s="35"/>
      <c r="C68" s="46" t="s">
        <v>46</v>
      </c>
      <c r="D68" s="36"/>
      <c r="E68" s="21"/>
      <c r="F68" s="22"/>
      <c r="G68" s="22"/>
      <c r="H68" s="22"/>
      <c r="I68" s="22"/>
      <c r="J68" s="22"/>
      <c r="K68" s="22"/>
      <c r="L68" s="22"/>
      <c r="M68" s="22"/>
      <c r="N68" s="22"/>
      <c r="O68" s="22"/>
    </row>
    <row r="69" spans="1:15" ht="12.9" customHeight="1" x14ac:dyDescent="0.25">
      <c r="A69" s="35"/>
      <c r="B69" s="35"/>
      <c r="C69" s="46" t="s">
        <v>13</v>
      </c>
      <c r="D69" s="36"/>
      <c r="E69" s="21"/>
      <c r="F69" s="22"/>
      <c r="G69" s="22"/>
      <c r="H69" s="22"/>
      <c r="I69" s="22"/>
      <c r="J69" s="22"/>
      <c r="K69" s="22"/>
      <c r="L69" s="22"/>
      <c r="M69" s="22"/>
      <c r="N69" s="22"/>
      <c r="O69" s="22"/>
    </row>
    <row r="70" spans="1:15" ht="12.9" customHeight="1" x14ac:dyDescent="0.25">
      <c r="A70" s="35"/>
      <c r="B70" s="35"/>
      <c r="C70" s="46" t="s">
        <v>55</v>
      </c>
      <c r="D70" s="65"/>
      <c r="E70" s="21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ht="12.9" customHeight="1" x14ac:dyDescent="0.25">
      <c r="A71" s="35"/>
      <c r="B71" s="35"/>
      <c r="C71" s="46" t="s">
        <v>41</v>
      </c>
      <c r="D71" s="36"/>
      <c r="E71" s="21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ht="12.9" customHeight="1" x14ac:dyDescent="0.25">
      <c r="A72" s="35"/>
      <c r="B72" s="35"/>
      <c r="C72" s="46" t="s">
        <v>45</v>
      </c>
      <c r="D72" s="65"/>
      <c r="E72" s="35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ht="12.9" customHeight="1" x14ac:dyDescent="0.25">
      <c r="A73" s="35"/>
      <c r="B73" s="35"/>
      <c r="C73" s="46" t="s">
        <v>37</v>
      </c>
      <c r="D73" s="36"/>
      <c r="E73" s="21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 ht="12.9" customHeight="1" x14ac:dyDescent="0.25">
      <c r="A74" s="35"/>
      <c r="B74" s="35"/>
      <c r="C74" s="46" t="s">
        <v>7</v>
      </c>
      <c r="D74" s="65"/>
      <c r="E74" s="21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 s="255" customFormat="1" ht="28.5" customHeight="1" x14ac:dyDescent="0.25">
      <c r="A75" s="256" t="s">
        <v>366</v>
      </c>
      <c r="B75" s="256" t="s">
        <v>367</v>
      </c>
      <c r="C75" s="256" t="s">
        <v>162</v>
      </c>
      <c r="D75" s="257" t="s">
        <v>86</v>
      </c>
      <c r="E75" s="256" t="s">
        <v>87</v>
      </c>
      <c r="F75" s="254" t="s">
        <v>364</v>
      </c>
      <c r="G75" s="254" t="s">
        <v>297</v>
      </c>
      <c r="H75" s="254" t="s">
        <v>296</v>
      </c>
      <c r="I75" s="254" t="s">
        <v>298</v>
      </c>
      <c r="J75" s="254" t="s">
        <v>299</v>
      </c>
      <c r="K75" s="254" t="s">
        <v>361</v>
      </c>
      <c r="L75" s="254" t="s">
        <v>362</v>
      </c>
      <c r="M75" s="254" t="s">
        <v>363</v>
      </c>
      <c r="N75" s="254" t="s">
        <v>916</v>
      </c>
      <c r="O75" s="254" t="s">
        <v>915</v>
      </c>
    </row>
    <row r="76" spans="1:15" ht="12.9" customHeight="1" x14ac:dyDescent="0.25">
      <c r="A76" s="35"/>
      <c r="B76" s="35"/>
      <c r="C76" s="46" t="s">
        <v>67</v>
      </c>
      <c r="D76" s="36"/>
      <c r="E76" s="66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ht="12.9" customHeight="1" x14ac:dyDescent="0.25">
      <c r="A77" s="35"/>
      <c r="B77" s="35"/>
      <c r="C77" s="46" t="s">
        <v>17</v>
      </c>
      <c r="D77" s="36"/>
      <c r="E77" s="21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 ht="12.9" customHeight="1" x14ac:dyDescent="0.25">
      <c r="A78" s="35"/>
      <c r="B78" s="35"/>
      <c r="C78" s="46" t="s">
        <v>158</v>
      </c>
      <c r="D78" s="36"/>
      <c r="E78" s="21"/>
      <c r="F78" s="22"/>
      <c r="G78" s="22"/>
      <c r="H78" s="22"/>
      <c r="I78" s="22"/>
      <c r="J78" s="22"/>
      <c r="K78" s="22"/>
      <c r="L78" s="22"/>
      <c r="M78" s="22"/>
      <c r="N78" s="22"/>
      <c r="O78" s="22"/>
    </row>
    <row r="79" spans="1:15" ht="12.9" customHeight="1" x14ac:dyDescent="0.25">
      <c r="A79" s="35"/>
      <c r="B79" s="35"/>
      <c r="C79" s="46" t="s">
        <v>163</v>
      </c>
      <c r="D79" s="36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</row>
    <row r="80" spans="1:15" ht="12.9" customHeight="1" x14ac:dyDescent="0.25">
      <c r="A80" s="35"/>
      <c r="B80" s="35"/>
      <c r="C80" s="46" t="s">
        <v>41</v>
      </c>
      <c r="D80" s="36"/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5" ht="12.9" customHeight="1" x14ac:dyDescent="0.25">
      <c r="A81" s="35"/>
      <c r="B81" s="35"/>
      <c r="C81" s="46" t="s">
        <v>55</v>
      </c>
      <c r="D81" s="36"/>
      <c r="E81" s="21"/>
      <c r="F81" s="22"/>
      <c r="G81" s="22"/>
      <c r="H81" s="22"/>
      <c r="I81" s="22"/>
      <c r="J81" s="22"/>
      <c r="K81" s="22"/>
      <c r="L81" s="22"/>
      <c r="M81" s="22"/>
      <c r="N81" s="22"/>
      <c r="O81" s="22"/>
    </row>
    <row r="82" spans="1:15" ht="12.9" customHeight="1" x14ac:dyDescent="0.25">
      <c r="A82" s="35"/>
      <c r="B82" s="35"/>
      <c r="C82" s="46" t="s">
        <v>310</v>
      </c>
      <c r="D82" s="36"/>
      <c r="E82" s="21"/>
      <c r="F82" s="22"/>
      <c r="G82" s="22"/>
      <c r="H82" s="22"/>
      <c r="I82" s="22"/>
      <c r="J82" s="22"/>
      <c r="K82" s="22"/>
      <c r="L82" s="22"/>
      <c r="M82" s="22"/>
      <c r="N82" s="22"/>
      <c r="O82" s="22"/>
    </row>
    <row r="83" spans="1:15" ht="12.9" customHeight="1" x14ac:dyDescent="0.25">
      <c r="A83" s="35"/>
      <c r="B83" s="35"/>
      <c r="C83" s="46" t="s">
        <v>311</v>
      </c>
      <c r="D83" s="36"/>
      <c r="E83" s="21"/>
      <c r="F83" s="22"/>
      <c r="G83" s="22"/>
      <c r="H83" s="22"/>
      <c r="I83" s="22"/>
      <c r="J83" s="22"/>
      <c r="K83" s="22"/>
      <c r="L83" s="22"/>
      <c r="M83" s="22"/>
      <c r="N83" s="22"/>
      <c r="O83" s="22"/>
    </row>
    <row r="84" spans="1:15" ht="12.9" customHeight="1" x14ac:dyDescent="0.25">
      <c r="A84" s="35"/>
      <c r="B84" s="35"/>
      <c r="C84" s="46" t="s">
        <v>317</v>
      </c>
      <c r="D84" s="36"/>
      <c r="E84" s="21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ht="12.9" customHeight="1" x14ac:dyDescent="0.25">
      <c r="A85" s="35"/>
      <c r="B85" s="35"/>
      <c r="C85" s="46" t="s">
        <v>312</v>
      </c>
      <c r="D85" s="36"/>
      <c r="E85" s="21"/>
      <c r="F85" s="22"/>
      <c r="G85" s="22"/>
      <c r="H85" s="22"/>
      <c r="I85" s="22"/>
      <c r="J85" s="22"/>
      <c r="K85" s="22"/>
      <c r="L85" s="22"/>
      <c r="M85" s="22"/>
      <c r="N85" s="22"/>
      <c r="O85" s="22"/>
    </row>
    <row r="86" spans="1:15" s="255" customFormat="1" ht="28.5" customHeight="1" x14ac:dyDescent="0.25">
      <c r="A86" s="256" t="s">
        <v>366</v>
      </c>
      <c r="B86" s="256" t="s">
        <v>367</v>
      </c>
      <c r="C86" s="256" t="s">
        <v>155</v>
      </c>
      <c r="D86" s="257" t="s">
        <v>86</v>
      </c>
      <c r="E86" s="256" t="s">
        <v>87</v>
      </c>
      <c r="F86" s="254" t="s">
        <v>364</v>
      </c>
      <c r="G86" s="254" t="s">
        <v>297</v>
      </c>
      <c r="H86" s="254" t="s">
        <v>296</v>
      </c>
      <c r="I86" s="254" t="s">
        <v>298</v>
      </c>
      <c r="J86" s="254" t="s">
        <v>299</v>
      </c>
      <c r="K86" s="254" t="s">
        <v>361</v>
      </c>
      <c r="L86" s="254" t="s">
        <v>362</v>
      </c>
      <c r="M86" s="254" t="s">
        <v>363</v>
      </c>
      <c r="N86" s="254" t="s">
        <v>916</v>
      </c>
      <c r="O86" s="254" t="s">
        <v>915</v>
      </c>
    </row>
    <row r="87" spans="1:15" ht="12.9" customHeight="1" x14ac:dyDescent="0.25">
      <c r="A87" s="35"/>
      <c r="B87" s="35"/>
      <c r="C87" s="46" t="s">
        <v>19</v>
      </c>
      <c r="D87" s="35"/>
      <c r="E87" s="35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 ht="12.9" customHeight="1" x14ac:dyDescent="0.25">
      <c r="A88" s="35"/>
      <c r="B88" s="35"/>
      <c r="C88" s="46" t="s">
        <v>37</v>
      </c>
      <c r="D88" s="36"/>
      <c r="E88" s="21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1:15" ht="12.9" customHeight="1" x14ac:dyDescent="0.25">
      <c r="A89" s="35"/>
      <c r="B89" s="35"/>
      <c r="C89" s="46" t="s">
        <v>67</v>
      </c>
      <c r="D89" s="36"/>
      <c r="E89" s="36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1:15" ht="12.9" customHeight="1" x14ac:dyDescent="0.25">
      <c r="A90" s="35"/>
      <c r="B90" s="35"/>
      <c r="C90" s="46" t="s">
        <v>156</v>
      </c>
      <c r="D90" s="65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1:15" ht="12.9" customHeight="1" x14ac:dyDescent="0.25">
      <c r="A91" s="35"/>
      <c r="B91" s="35"/>
      <c r="C91" s="46" t="s">
        <v>9</v>
      </c>
      <c r="D91" s="36"/>
      <c r="E91" s="21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1:15" ht="12.9" customHeight="1" x14ac:dyDescent="0.25">
      <c r="A92" s="35"/>
      <c r="B92" s="35"/>
      <c r="C92" s="46" t="s">
        <v>157</v>
      </c>
      <c r="D92" s="36"/>
      <c r="E92" s="21"/>
      <c r="F92" s="22"/>
      <c r="G92" s="22"/>
      <c r="H92" s="22"/>
      <c r="I92" s="22"/>
      <c r="J92" s="22"/>
      <c r="K92" s="22"/>
      <c r="L92" s="22"/>
      <c r="M92" s="22"/>
      <c r="N92" s="22"/>
      <c r="O92" s="22"/>
    </row>
    <row r="93" spans="1:15" ht="12.9" customHeight="1" x14ac:dyDescent="0.25">
      <c r="A93" s="35"/>
      <c r="B93" s="35"/>
      <c r="C93" s="46" t="s">
        <v>158</v>
      </c>
      <c r="D93" s="36"/>
      <c r="E93" s="35"/>
      <c r="F93" s="22"/>
      <c r="G93" s="22"/>
      <c r="H93" s="22"/>
      <c r="I93" s="22"/>
      <c r="J93" s="22"/>
      <c r="K93" s="22"/>
      <c r="L93" s="22"/>
      <c r="M93" s="22"/>
      <c r="N93" s="22"/>
      <c r="O93" s="22"/>
    </row>
    <row r="94" spans="1:15" ht="12.9" customHeight="1" x14ac:dyDescent="0.25">
      <c r="A94" s="35"/>
      <c r="B94" s="35"/>
      <c r="C94" s="46" t="s">
        <v>41</v>
      </c>
      <c r="D94" s="36"/>
      <c r="E94" s="21"/>
      <c r="F94" s="22"/>
      <c r="G94" s="22"/>
      <c r="H94" s="22"/>
      <c r="I94" s="22"/>
      <c r="J94" s="22"/>
      <c r="K94" s="22"/>
      <c r="L94" s="22"/>
      <c r="M94" s="22"/>
      <c r="N94" s="22"/>
      <c r="O94" s="22"/>
    </row>
    <row r="95" spans="1:15" ht="12.9" customHeight="1" x14ac:dyDescent="0.25">
      <c r="A95" s="35"/>
      <c r="B95" s="35"/>
      <c r="C95" s="46" t="s">
        <v>17</v>
      </c>
      <c r="D95" s="36"/>
      <c r="E95" s="21"/>
      <c r="F95" s="22"/>
      <c r="G95" s="22"/>
      <c r="H95" s="22"/>
      <c r="I95" s="22"/>
      <c r="J95" s="22"/>
      <c r="K95" s="22"/>
      <c r="L95" s="22"/>
      <c r="M95" s="22"/>
      <c r="N95" s="22"/>
      <c r="O95" s="22"/>
    </row>
    <row r="96" spans="1:15" ht="12.9" customHeight="1" x14ac:dyDescent="0.25">
      <c r="A96" s="35"/>
      <c r="B96" s="35"/>
      <c r="C96" s="46" t="s">
        <v>7</v>
      </c>
      <c r="D96" s="36"/>
      <c r="E96" s="21"/>
      <c r="F96" s="22"/>
      <c r="G96" s="22"/>
      <c r="H96" s="22"/>
      <c r="I96" s="22"/>
      <c r="J96" s="22"/>
      <c r="K96" s="22"/>
      <c r="L96" s="22"/>
      <c r="M96" s="22"/>
      <c r="N96" s="22"/>
      <c r="O96" s="22"/>
    </row>
    <row r="97" spans="1:15" ht="12.9" customHeight="1" x14ac:dyDescent="0.25">
      <c r="A97" s="35"/>
      <c r="B97" s="35"/>
      <c r="C97" s="48" t="s">
        <v>474</v>
      </c>
      <c r="D97" s="65"/>
      <c r="E97" s="21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1:15" ht="12.9" customHeight="1" x14ac:dyDescent="0.25">
      <c r="A98" s="35"/>
      <c r="B98" s="35"/>
      <c r="C98" s="46" t="s">
        <v>70</v>
      </c>
      <c r="D98" s="65"/>
      <c r="E98" s="21"/>
      <c r="F98" s="22"/>
      <c r="G98" s="22"/>
      <c r="H98" s="22"/>
      <c r="I98" s="22"/>
      <c r="J98" s="22"/>
      <c r="K98" s="22"/>
      <c r="L98" s="22"/>
      <c r="M98" s="22"/>
      <c r="N98" s="22"/>
      <c r="O98" s="22"/>
    </row>
    <row r="99" spans="1:15" s="255" customFormat="1" ht="28.5" customHeight="1" x14ac:dyDescent="0.25">
      <c r="A99" s="256" t="s">
        <v>366</v>
      </c>
      <c r="B99" s="256" t="s">
        <v>367</v>
      </c>
      <c r="C99" s="256" t="s">
        <v>166</v>
      </c>
      <c r="D99" s="257" t="s">
        <v>86</v>
      </c>
      <c r="E99" s="256" t="s">
        <v>87</v>
      </c>
      <c r="F99" s="254" t="s">
        <v>364</v>
      </c>
      <c r="G99" s="254" t="s">
        <v>297</v>
      </c>
      <c r="H99" s="254" t="s">
        <v>296</v>
      </c>
      <c r="I99" s="254" t="s">
        <v>298</v>
      </c>
      <c r="J99" s="254" t="s">
        <v>299</v>
      </c>
      <c r="K99" s="254" t="s">
        <v>361</v>
      </c>
      <c r="L99" s="254" t="s">
        <v>362</v>
      </c>
      <c r="M99" s="254" t="s">
        <v>363</v>
      </c>
      <c r="N99" s="254" t="s">
        <v>916</v>
      </c>
      <c r="O99" s="254" t="s">
        <v>915</v>
      </c>
    </row>
    <row r="100" spans="1:15" ht="12.9" customHeight="1" x14ac:dyDescent="0.25">
      <c r="A100" s="35"/>
      <c r="B100" s="35"/>
      <c r="C100" s="49" t="s">
        <v>79</v>
      </c>
      <c r="D100" s="21"/>
      <c r="E100" s="23"/>
      <c r="F100" s="22"/>
      <c r="G100" s="22"/>
      <c r="H100" s="22"/>
      <c r="I100" s="22"/>
      <c r="J100" s="22"/>
      <c r="K100" s="22"/>
      <c r="L100" s="22"/>
      <c r="M100" s="22"/>
      <c r="N100" s="22"/>
      <c r="O100" s="22"/>
    </row>
    <row r="101" spans="1:15" ht="12.9" customHeight="1" x14ac:dyDescent="0.25">
      <c r="A101" s="35"/>
      <c r="B101" s="35"/>
      <c r="C101" s="26" t="s">
        <v>26</v>
      </c>
      <c r="D101" s="65"/>
      <c r="E101" s="21"/>
      <c r="F101" s="22"/>
      <c r="G101" s="22"/>
      <c r="H101" s="22"/>
      <c r="I101" s="22"/>
      <c r="J101" s="22"/>
      <c r="K101" s="22"/>
      <c r="L101" s="22"/>
      <c r="M101" s="22"/>
      <c r="N101" s="22"/>
      <c r="O101" s="22"/>
    </row>
    <row r="102" spans="1:15" ht="12.9" customHeight="1" x14ac:dyDescent="0.25">
      <c r="A102" s="35"/>
      <c r="B102" s="35"/>
      <c r="C102" s="26" t="s">
        <v>65</v>
      </c>
      <c r="D102" s="36"/>
      <c r="E102" s="23"/>
      <c r="F102" s="22"/>
      <c r="G102" s="22"/>
      <c r="H102" s="22"/>
      <c r="I102" s="22"/>
      <c r="J102" s="22"/>
      <c r="K102" s="22"/>
      <c r="L102" s="22"/>
      <c r="M102" s="22"/>
      <c r="N102" s="22"/>
      <c r="O102" s="22"/>
    </row>
    <row r="103" spans="1:15" ht="12.9" customHeight="1" x14ac:dyDescent="0.25">
      <c r="A103" s="35"/>
      <c r="B103" s="35"/>
      <c r="C103" s="26" t="s">
        <v>8</v>
      </c>
      <c r="D103" s="65"/>
      <c r="E103" s="35"/>
      <c r="F103" s="22"/>
      <c r="G103" s="22"/>
      <c r="H103" s="22"/>
      <c r="I103" s="22"/>
      <c r="J103" s="22"/>
      <c r="K103" s="22"/>
      <c r="L103" s="22"/>
      <c r="M103" s="22"/>
      <c r="N103" s="22"/>
      <c r="O103" s="22"/>
    </row>
    <row r="104" spans="1:15" ht="12.9" customHeight="1" x14ac:dyDescent="0.25">
      <c r="A104" s="35"/>
      <c r="B104" s="35"/>
      <c r="C104" s="26" t="s">
        <v>9</v>
      </c>
      <c r="D104" s="65"/>
      <c r="E104" s="21"/>
      <c r="F104" s="22"/>
      <c r="G104" s="22"/>
      <c r="H104" s="22"/>
      <c r="I104" s="22"/>
      <c r="J104" s="22"/>
      <c r="K104" s="22"/>
      <c r="L104" s="22"/>
      <c r="M104" s="22"/>
      <c r="N104" s="22"/>
      <c r="O104" s="22"/>
    </row>
    <row r="105" spans="1:15" ht="12.9" customHeight="1" x14ac:dyDescent="0.25">
      <c r="A105" s="35"/>
      <c r="B105" s="35"/>
      <c r="C105" s="26" t="s">
        <v>55</v>
      </c>
      <c r="D105" s="65"/>
      <c r="E105" s="21"/>
      <c r="F105" s="22"/>
      <c r="G105" s="22"/>
      <c r="H105" s="22"/>
      <c r="I105" s="22"/>
      <c r="J105" s="22"/>
      <c r="K105" s="22"/>
      <c r="L105" s="22"/>
      <c r="M105" s="22"/>
      <c r="N105" s="22"/>
      <c r="O105" s="22"/>
    </row>
    <row r="106" spans="1:15" ht="12.9" customHeight="1" x14ac:dyDescent="0.25">
      <c r="A106" s="35"/>
      <c r="B106" s="35"/>
      <c r="C106" s="26" t="s">
        <v>13</v>
      </c>
      <c r="D106" s="36"/>
      <c r="E106" s="21"/>
      <c r="F106" s="22"/>
      <c r="G106" s="22"/>
      <c r="H106" s="22"/>
      <c r="I106" s="22"/>
      <c r="J106" s="22"/>
      <c r="K106" s="22"/>
      <c r="L106" s="22"/>
      <c r="M106" s="22"/>
      <c r="N106" s="22"/>
      <c r="O106" s="22"/>
    </row>
    <row r="107" spans="1:15" ht="12.9" customHeight="1" x14ac:dyDescent="0.25">
      <c r="A107" s="35"/>
      <c r="B107" s="35"/>
      <c r="C107" s="26" t="s">
        <v>41</v>
      </c>
      <c r="D107" s="36"/>
      <c r="E107" s="36"/>
      <c r="F107" s="22"/>
      <c r="G107" s="22"/>
      <c r="H107" s="22"/>
      <c r="I107" s="22"/>
      <c r="J107" s="22"/>
      <c r="K107" s="22"/>
      <c r="L107" s="22"/>
      <c r="M107" s="22"/>
      <c r="N107" s="22"/>
      <c r="O107" s="22"/>
    </row>
    <row r="108" spans="1:15" ht="12.9" customHeight="1" x14ac:dyDescent="0.25">
      <c r="A108" s="35"/>
      <c r="B108" s="35"/>
      <c r="C108" s="26" t="s">
        <v>7</v>
      </c>
      <c r="D108" s="65"/>
      <c r="E108" s="21"/>
      <c r="F108" s="22"/>
      <c r="G108" s="22"/>
      <c r="H108" s="22"/>
      <c r="I108" s="22"/>
      <c r="J108" s="22"/>
      <c r="K108" s="22"/>
      <c r="L108" s="22"/>
      <c r="M108" s="22"/>
      <c r="N108" s="22"/>
      <c r="O108" s="22"/>
    </row>
    <row r="109" spans="1:15" ht="12.9" customHeight="1" x14ac:dyDescent="0.25">
      <c r="A109" s="35"/>
      <c r="B109" s="35"/>
      <c r="C109" s="26" t="s">
        <v>24</v>
      </c>
      <c r="D109" s="65"/>
      <c r="E109" s="21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s="255" customFormat="1" ht="28.5" customHeight="1" x14ac:dyDescent="0.25">
      <c r="A110" s="256" t="s">
        <v>366</v>
      </c>
      <c r="B110" s="256" t="s">
        <v>367</v>
      </c>
      <c r="C110" s="256" t="s">
        <v>88</v>
      </c>
      <c r="D110" s="257" t="s">
        <v>86</v>
      </c>
      <c r="E110" s="256" t="s">
        <v>87</v>
      </c>
      <c r="F110" s="254" t="s">
        <v>364</v>
      </c>
      <c r="G110" s="254" t="s">
        <v>297</v>
      </c>
      <c r="H110" s="254" t="s">
        <v>296</v>
      </c>
      <c r="I110" s="254" t="s">
        <v>298</v>
      </c>
      <c r="J110" s="254" t="s">
        <v>299</v>
      </c>
      <c r="K110" s="254" t="s">
        <v>361</v>
      </c>
      <c r="L110" s="254" t="s">
        <v>362</v>
      </c>
      <c r="M110" s="254" t="s">
        <v>363</v>
      </c>
      <c r="N110" s="254" t="s">
        <v>916</v>
      </c>
      <c r="O110" s="254" t="s">
        <v>915</v>
      </c>
    </row>
    <row r="111" spans="1:15" ht="12.9" customHeight="1" x14ac:dyDescent="0.25">
      <c r="A111" s="35"/>
      <c r="B111" s="35"/>
      <c r="C111" s="49" t="s">
        <v>89</v>
      </c>
      <c r="D111" s="35"/>
      <c r="E111" s="21"/>
      <c r="F111" s="22"/>
      <c r="G111" s="22"/>
      <c r="H111" s="22"/>
      <c r="I111" s="22"/>
      <c r="J111" s="22"/>
      <c r="K111" s="22"/>
      <c r="L111" s="22"/>
      <c r="M111" s="22"/>
      <c r="N111" s="22"/>
      <c r="O111" s="22"/>
    </row>
    <row r="112" spans="1:15" ht="12.9" customHeight="1" x14ac:dyDescent="0.25">
      <c r="A112" s="35"/>
      <c r="B112" s="35"/>
      <c r="C112" s="49" t="s">
        <v>90</v>
      </c>
      <c r="D112" s="36"/>
      <c r="E112" s="21"/>
      <c r="F112" s="22"/>
      <c r="G112" s="22"/>
      <c r="H112" s="22"/>
      <c r="I112" s="22"/>
      <c r="J112" s="22"/>
      <c r="K112" s="22"/>
      <c r="L112" s="22"/>
      <c r="M112" s="22"/>
      <c r="N112" s="22"/>
      <c r="O112" s="22"/>
    </row>
    <row r="113" spans="1:15" ht="12.9" customHeight="1" x14ac:dyDescent="0.25">
      <c r="A113" s="35"/>
      <c r="B113" s="35"/>
      <c r="C113" s="49" t="s">
        <v>24</v>
      </c>
      <c r="D113" s="36"/>
      <c r="E113" s="21"/>
      <c r="F113" s="22"/>
      <c r="G113" s="22"/>
      <c r="H113" s="22"/>
      <c r="I113" s="22"/>
      <c r="J113" s="22"/>
      <c r="K113" s="22"/>
      <c r="L113" s="22"/>
      <c r="M113" s="22"/>
      <c r="N113" s="22"/>
      <c r="O113" s="22"/>
    </row>
    <row r="114" spans="1:15" ht="12.9" customHeight="1" x14ac:dyDescent="0.25">
      <c r="A114" s="35"/>
      <c r="B114" s="35"/>
      <c r="C114" s="49" t="s">
        <v>41</v>
      </c>
      <c r="D114" s="36"/>
      <c r="E114" s="21"/>
      <c r="F114" s="22"/>
      <c r="G114" s="22"/>
      <c r="H114" s="22"/>
      <c r="I114" s="22"/>
      <c r="J114" s="22"/>
      <c r="K114" s="22"/>
      <c r="L114" s="22"/>
      <c r="M114" s="22"/>
      <c r="N114" s="22"/>
      <c r="O114" s="22"/>
    </row>
    <row r="115" spans="1:15" ht="12.9" customHeight="1" x14ac:dyDescent="0.25">
      <c r="A115" s="35"/>
      <c r="B115" s="35"/>
      <c r="C115" s="49" t="s">
        <v>20</v>
      </c>
      <c r="D115" s="36"/>
      <c r="E115" s="21"/>
      <c r="F115" s="22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1:15" ht="12.9" customHeight="1" x14ac:dyDescent="0.25">
      <c r="A116" s="35"/>
      <c r="B116" s="35"/>
      <c r="C116" s="45" t="s">
        <v>9</v>
      </c>
      <c r="D116" s="36"/>
      <c r="E116" s="21"/>
      <c r="F116" s="22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1:15" ht="12.9" customHeight="1" x14ac:dyDescent="0.25">
      <c r="A117" s="35"/>
      <c r="B117" s="35"/>
      <c r="C117" s="45" t="s">
        <v>125</v>
      </c>
      <c r="D117" s="36"/>
      <c r="E117" s="21"/>
      <c r="F117" s="22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1:15" s="255" customFormat="1" ht="28.5" customHeight="1" x14ac:dyDescent="0.25">
      <c r="A118" s="256" t="s">
        <v>366</v>
      </c>
      <c r="B118" s="256" t="s">
        <v>367</v>
      </c>
      <c r="C118" s="256" t="s">
        <v>42</v>
      </c>
      <c r="D118" s="257" t="s">
        <v>86</v>
      </c>
      <c r="E118" s="256" t="s">
        <v>87</v>
      </c>
      <c r="F118" s="254" t="s">
        <v>364</v>
      </c>
      <c r="G118" s="254" t="s">
        <v>297</v>
      </c>
      <c r="H118" s="254" t="s">
        <v>296</v>
      </c>
      <c r="I118" s="254" t="s">
        <v>298</v>
      </c>
      <c r="J118" s="254" t="s">
        <v>299</v>
      </c>
      <c r="K118" s="254" t="s">
        <v>361</v>
      </c>
      <c r="L118" s="254" t="s">
        <v>362</v>
      </c>
      <c r="M118" s="254" t="s">
        <v>363</v>
      </c>
      <c r="N118" s="254" t="s">
        <v>916</v>
      </c>
      <c r="O118" s="254" t="s">
        <v>915</v>
      </c>
    </row>
    <row r="119" spans="1:15" ht="12.9" customHeight="1" x14ac:dyDescent="0.25">
      <c r="A119" s="35"/>
      <c r="B119" s="35"/>
      <c r="C119" s="26" t="s">
        <v>19</v>
      </c>
      <c r="D119" s="36"/>
      <c r="E119" s="21"/>
      <c r="F119" s="22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1:15" ht="12.9" customHeight="1" x14ac:dyDescent="0.25">
      <c r="A120" s="35"/>
      <c r="B120" s="35"/>
      <c r="C120" s="26" t="s">
        <v>28</v>
      </c>
      <c r="D120" s="36"/>
      <c r="E120" s="21"/>
      <c r="F120" s="22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1:15" ht="12.9" customHeight="1" x14ac:dyDescent="0.25">
      <c r="A121" s="35"/>
      <c r="B121" s="35"/>
      <c r="C121" s="26" t="s">
        <v>17</v>
      </c>
      <c r="D121" s="65"/>
      <c r="E121" s="21"/>
      <c r="F121" s="22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1:15" ht="12.9" customHeight="1" x14ac:dyDescent="0.25">
      <c r="A122" s="35"/>
      <c r="B122" s="35"/>
      <c r="C122" s="26" t="s">
        <v>8</v>
      </c>
      <c r="D122" s="36"/>
      <c r="E122" s="21"/>
      <c r="F122" s="22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1:15" ht="12.9" customHeight="1" x14ac:dyDescent="0.25">
      <c r="A123" s="35"/>
      <c r="B123" s="35"/>
      <c r="C123" s="26" t="s">
        <v>41</v>
      </c>
      <c r="D123" s="65"/>
      <c r="E123" s="21"/>
      <c r="F123" s="22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1:15" ht="12.9" customHeight="1" x14ac:dyDescent="0.25">
      <c r="A124" s="35"/>
      <c r="B124" s="35"/>
      <c r="C124" s="26" t="s">
        <v>43</v>
      </c>
      <c r="D124" s="65"/>
      <c r="E124" s="21"/>
      <c r="F124" s="22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1:15" ht="12.9" customHeight="1" x14ac:dyDescent="0.25">
      <c r="A125" s="35"/>
      <c r="B125" s="35"/>
      <c r="C125" s="26" t="s">
        <v>24</v>
      </c>
      <c r="D125" s="36"/>
      <c r="E125" s="21"/>
      <c r="F125" s="22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1:15" ht="12.9" customHeight="1" x14ac:dyDescent="0.25">
      <c r="A126" s="35"/>
      <c r="B126" s="35"/>
      <c r="C126" s="46" t="s">
        <v>9</v>
      </c>
      <c r="D126" s="65"/>
      <c r="E126" s="21"/>
      <c r="F126" s="22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1:15" ht="12.9" customHeight="1" x14ac:dyDescent="0.25">
      <c r="A127" s="35"/>
      <c r="B127" s="35"/>
      <c r="C127" s="46" t="s">
        <v>13</v>
      </c>
      <c r="D127" s="36"/>
      <c r="E127" s="21"/>
      <c r="F127" s="22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1:15" ht="12.9" customHeight="1" x14ac:dyDescent="0.25">
      <c r="A128" s="35"/>
      <c r="B128" s="35"/>
      <c r="C128" s="46" t="s">
        <v>46</v>
      </c>
      <c r="D128" s="36"/>
      <c r="E128" s="21"/>
      <c r="F128" s="22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1:15" ht="12.9" customHeight="1" x14ac:dyDescent="0.25">
      <c r="A129" s="35"/>
      <c r="B129" s="35"/>
      <c r="C129" s="46" t="s">
        <v>7</v>
      </c>
      <c r="D129" s="36"/>
      <c r="E129" s="21"/>
      <c r="F129" s="22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1:15" s="255" customFormat="1" ht="28.5" customHeight="1" x14ac:dyDescent="0.25">
      <c r="A130" s="256" t="s">
        <v>366</v>
      </c>
      <c r="B130" s="256" t="s">
        <v>367</v>
      </c>
      <c r="C130" s="256" t="s">
        <v>54</v>
      </c>
      <c r="D130" s="257" t="s">
        <v>86</v>
      </c>
      <c r="E130" s="256" t="s">
        <v>87</v>
      </c>
      <c r="F130" s="254" t="s">
        <v>364</v>
      </c>
      <c r="G130" s="254" t="s">
        <v>297</v>
      </c>
      <c r="H130" s="254" t="s">
        <v>296</v>
      </c>
      <c r="I130" s="254" t="s">
        <v>298</v>
      </c>
      <c r="J130" s="254" t="s">
        <v>299</v>
      </c>
      <c r="K130" s="254" t="s">
        <v>361</v>
      </c>
      <c r="L130" s="254" t="s">
        <v>362</v>
      </c>
      <c r="M130" s="254" t="s">
        <v>363</v>
      </c>
      <c r="N130" s="254" t="s">
        <v>916</v>
      </c>
      <c r="O130" s="254" t="s">
        <v>915</v>
      </c>
    </row>
    <row r="131" spans="1:15" s="63" customFormat="1" ht="12.9" customHeight="1" x14ac:dyDescent="0.25">
      <c r="A131" s="35"/>
      <c r="B131" s="35"/>
      <c r="C131" s="50" t="s">
        <v>474</v>
      </c>
      <c r="D131" s="36"/>
      <c r="E131" s="21"/>
      <c r="F131" s="22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1:15" s="63" customFormat="1" ht="12.9" customHeight="1" x14ac:dyDescent="0.25">
      <c r="A132" s="35"/>
      <c r="B132" s="35"/>
      <c r="C132" s="50" t="s">
        <v>475</v>
      </c>
      <c r="D132" s="65"/>
      <c r="E132" s="21"/>
      <c r="F132" s="22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1:15" s="63" customFormat="1" ht="12.9" customHeight="1" x14ac:dyDescent="0.25">
      <c r="A133" s="35"/>
      <c r="B133" s="35"/>
      <c r="C133" s="50" t="s">
        <v>405</v>
      </c>
      <c r="D133" s="36"/>
      <c r="E133" s="21"/>
      <c r="F133" s="22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1:15" s="63" customFormat="1" ht="12.9" customHeight="1" x14ac:dyDescent="0.25">
      <c r="A134" s="35"/>
      <c r="B134" s="35"/>
      <c r="C134" s="50" t="s">
        <v>476</v>
      </c>
      <c r="D134" s="36"/>
      <c r="E134" s="21"/>
      <c r="F134" s="22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1:15" ht="12.9" customHeight="1" x14ac:dyDescent="0.25">
      <c r="A135" s="35"/>
      <c r="B135" s="35"/>
      <c r="C135" s="49" t="s">
        <v>28</v>
      </c>
      <c r="D135" s="36"/>
      <c r="E135" s="21"/>
      <c r="F135" s="22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1:15" ht="12.9" customHeight="1" x14ac:dyDescent="0.25">
      <c r="A136" s="35"/>
      <c r="B136" s="35"/>
      <c r="C136" s="49" t="s">
        <v>43</v>
      </c>
      <c r="D136" s="36"/>
      <c r="E136" s="21"/>
      <c r="F136" s="22"/>
      <c r="G136" s="22"/>
      <c r="H136" s="22"/>
      <c r="I136" s="22"/>
      <c r="J136" s="22"/>
      <c r="K136" s="22"/>
      <c r="L136" s="22"/>
      <c r="M136" s="22"/>
      <c r="N136" s="22"/>
      <c r="O136" s="22"/>
    </row>
    <row r="137" spans="1:15" ht="12.9" customHeight="1" x14ac:dyDescent="0.25">
      <c r="A137" s="35"/>
      <c r="B137" s="35"/>
      <c r="C137" s="49" t="s">
        <v>18</v>
      </c>
      <c r="D137" s="65"/>
      <c r="E137" s="21"/>
      <c r="F137" s="22"/>
      <c r="G137" s="22"/>
      <c r="H137" s="22"/>
      <c r="I137" s="22"/>
      <c r="J137" s="22"/>
      <c r="K137" s="22"/>
      <c r="L137" s="22"/>
      <c r="M137" s="22"/>
      <c r="N137" s="22"/>
      <c r="O137" s="22"/>
    </row>
    <row r="138" spans="1:15" ht="12.9" customHeight="1" x14ac:dyDescent="0.25">
      <c r="A138" s="35"/>
      <c r="B138" s="35"/>
      <c r="C138" s="49" t="s">
        <v>41</v>
      </c>
      <c r="D138" s="36"/>
      <c r="E138" s="35"/>
      <c r="F138" s="22"/>
      <c r="G138" s="22"/>
      <c r="H138" s="22"/>
      <c r="I138" s="22"/>
      <c r="J138" s="22"/>
      <c r="K138" s="22"/>
      <c r="L138" s="22"/>
      <c r="M138" s="22"/>
      <c r="N138" s="22"/>
      <c r="O138" s="22"/>
    </row>
    <row r="139" spans="1:15" ht="12.9" customHeight="1" x14ac:dyDescent="0.25">
      <c r="A139" s="35"/>
      <c r="B139" s="35"/>
      <c r="C139" s="49" t="s">
        <v>56</v>
      </c>
      <c r="D139" s="36"/>
      <c r="E139" s="21"/>
      <c r="F139" s="22"/>
      <c r="G139" s="22"/>
      <c r="H139" s="22"/>
      <c r="I139" s="22"/>
      <c r="J139" s="22"/>
      <c r="K139" s="22"/>
      <c r="L139" s="22"/>
      <c r="M139" s="22"/>
      <c r="N139" s="22"/>
      <c r="O139" s="22"/>
    </row>
    <row r="140" spans="1:15" ht="12.9" customHeight="1" x14ac:dyDescent="0.25">
      <c r="A140" s="35"/>
      <c r="B140" s="35"/>
      <c r="C140" s="49" t="s">
        <v>57</v>
      </c>
      <c r="D140" s="36"/>
      <c r="E140" s="21"/>
      <c r="F140" s="22"/>
      <c r="G140" s="22"/>
      <c r="H140" s="22"/>
      <c r="I140" s="22"/>
      <c r="J140" s="22"/>
      <c r="K140" s="22"/>
      <c r="L140" s="22"/>
      <c r="M140" s="22"/>
      <c r="N140" s="22"/>
      <c r="O140" s="22"/>
    </row>
    <row r="141" spans="1:15" ht="12.9" customHeight="1" x14ac:dyDescent="0.25">
      <c r="A141" s="35"/>
      <c r="B141" s="35"/>
      <c r="C141" s="45" t="s">
        <v>17</v>
      </c>
      <c r="D141" s="36"/>
      <c r="E141" s="21"/>
      <c r="F141" s="22"/>
      <c r="G141" s="22"/>
      <c r="H141" s="22"/>
      <c r="I141" s="22"/>
      <c r="J141" s="22"/>
      <c r="K141" s="22"/>
      <c r="L141" s="22"/>
      <c r="M141" s="22"/>
      <c r="N141" s="22"/>
      <c r="O141" s="22"/>
    </row>
    <row r="142" spans="1:15" ht="12.9" customHeight="1" x14ac:dyDescent="0.25">
      <c r="A142" s="35"/>
      <c r="B142" s="35"/>
      <c r="C142" s="45" t="s">
        <v>24</v>
      </c>
      <c r="D142" s="36"/>
      <c r="E142" s="21"/>
      <c r="F142" s="22"/>
      <c r="G142" s="22"/>
      <c r="H142" s="22"/>
      <c r="I142" s="22"/>
      <c r="J142" s="22"/>
      <c r="K142" s="22"/>
      <c r="L142" s="22"/>
      <c r="M142" s="22"/>
      <c r="N142" s="22"/>
      <c r="O142" s="22"/>
    </row>
    <row r="143" spans="1:15" ht="12.9" customHeight="1" x14ac:dyDescent="0.25">
      <c r="A143" s="35"/>
      <c r="B143" s="35"/>
      <c r="C143" s="45" t="s">
        <v>7</v>
      </c>
      <c r="D143" s="36"/>
      <c r="E143" s="21"/>
      <c r="F143" s="22"/>
      <c r="G143" s="22"/>
      <c r="H143" s="22"/>
      <c r="I143" s="22"/>
      <c r="J143" s="22"/>
      <c r="K143" s="22"/>
      <c r="L143" s="22"/>
      <c r="M143" s="22"/>
      <c r="N143" s="22"/>
      <c r="O143" s="22"/>
    </row>
    <row r="144" spans="1:15" ht="12.9" customHeight="1" x14ac:dyDescent="0.25">
      <c r="A144" s="35"/>
      <c r="B144" s="35"/>
      <c r="C144" s="45" t="s">
        <v>55</v>
      </c>
      <c r="D144" s="65"/>
      <c r="E144" s="21"/>
      <c r="F144" s="22"/>
      <c r="G144" s="22"/>
      <c r="H144" s="22"/>
      <c r="I144" s="22"/>
      <c r="J144" s="22"/>
      <c r="K144" s="22"/>
      <c r="L144" s="22"/>
      <c r="M144" s="22"/>
      <c r="N144" s="22"/>
      <c r="O144" s="22"/>
    </row>
    <row r="145" spans="1:15" ht="12.9" customHeight="1" x14ac:dyDescent="0.25">
      <c r="A145" s="35"/>
      <c r="B145" s="35"/>
      <c r="C145" s="45" t="s">
        <v>9</v>
      </c>
      <c r="D145" s="36"/>
      <c r="E145" s="21"/>
      <c r="F145" s="22"/>
      <c r="G145" s="22"/>
      <c r="H145" s="22"/>
      <c r="I145" s="22"/>
      <c r="J145" s="22"/>
      <c r="K145" s="22"/>
      <c r="L145" s="22"/>
      <c r="M145" s="22"/>
      <c r="N145" s="22"/>
      <c r="O145" s="22"/>
    </row>
    <row r="146" spans="1:15" ht="12.9" customHeight="1" x14ac:dyDescent="0.25">
      <c r="A146" s="35"/>
      <c r="B146" s="35"/>
      <c r="C146" s="45" t="s">
        <v>25</v>
      </c>
      <c r="D146" s="65"/>
      <c r="E146" s="21"/>
      <c r="F146" s="22"/>
      <c r="G146" s="22"/>
      <c r="H146" s="22"/>
      <c r="I146" s="22"/>
      <c r="J146" s="22"/>
      <c r="K146" s="22"/>
      <c r="L146" s="22"/>
      <c r="M146" s="22"/>
      <c r="N146" s="22"/>
      <c r="O146" s="22"/>
    </row>
    <row r="147" spans="1:15" ht="12.9" customHeight="1" x14ac:dyDescent="0.25">
      <c r="A147" s="35"/>
      <c r="B147" s="35"/>
      <c r="C147" s="45" t="s">
        <v>125</v>
      </c>
      <c r="D147" s="36"/>
      <c r="E147" s="21"/>
      <c r="F147" s="22"/>
      <c r="G147" s="22"/>
      <c r="H147" s="22"/>
      <c r="I147" s="22"/>
      <c r="J147" s="22"/>
      <c r="K147" s="22"/>
      <c r="L147" s="22"/>
      <c r="M147" s="22"/>
      <c r="N147" s="22"/>
      <c r="O147" s="22"/>
    </row>
    <row r="148" spans="1:15" ht="12.9" customHeight="1" x14ac:dyDescent="0.25">
      <c r="A148" s="35"/>
      <c r="B148" s="35"/>
      <c r="C148" s="49" t="s">
        <v>108</v>
      </c>
      <c r="D148" s="65"/>
      <c r="E148" s="21"/>
      <c r="F148" s="22"/>
      <c r="G148" s="22"/>
      <c r="H148" s="22"/>
      <c r="I148" s="22"/>
      <c r="J148" s="22"/>
      <c r="K148" s="22"/>
      <c r="L148" s="22"/>
      <c r="M148" s="22"/>
      <c r="N148" s="22"/>
      <c r="O148" s="22"/>
    </row>
    <row r="149" spans="1:15" ht="12.9" customHeight="1" x14ac:dyDescent="0.25">
      <c r="A149" s="35"/>
      <c r="B149" s="35"/>
      <c r="C149" s="49" t="s">
        <v>46</v>
      </c>
      <c r="D149" s="36"/>
      <c r="E149" s="21"/>
      <c r="F149" s="22"/>
      <c r="G149" s="22"/>
      <c r="H149" s="22"/>
      <c r="I149" s="22"/>
      <c r="J149" s="22"/>
      <c r="K149" s="22"/>
      <c r="L149" s="22"/>
      <c r="M149" s="22"/>
      <c r="N149" s="22"/>
      <c r="O149" s="22"/>
    </row>
    <row r="150" spans="1:15" s="255" customFormat="1" ht="28.5" customHeight="1" x14ac:dyDescent="0.25">
      <c r="A150" s="256" t="s">
        <v>366</v>
      </c>
      <c r="B150" s="256" t="s">
        <v>367</v>
      </c>
      <c r="C150" s="256" t="s">
        <v>150</v>
      </c>
      <c r="D150" s="257" t="s">
        <v>86</v>
      </c>
      <c r="E150" s="256" t="s">
        <v>87</v>
      </c>
      <c r="F150" s="254" t="s">
        <v>364</v>
      </c>
      <c r="G150" s="254" t="s">
        <v>297</v>
      </c>
      <c r="H150" s="254" t="s">
        <v>296</v>
      </c>
      <c r="I150" s="254" t="s">
        <v>298</v>
      </c>
      <c r="J150" s="254" t="s">
        <v>299</v>
      </c>
      <c r="K150" s="254" t="s">
        <v>361</v>
      </c>
      <c r="L150" s="254" t="s">
        <v>362</v>
      </c>
      <c r="M150" s="254" t="s">
        <v>363</v>
      </c>
      <c r="N150" s="254" t="s">
        <v>916</v>
      </c>
      <c r="O150" s="254" t="s">
        <v>915</v>
      </c>
    </row>
    <row r="151" spans="1:15" ht="12.9" customHeight="1" x14ac:dyDescent="0.25">
      <c r="A151" s="35"/>
      <c r="B151" s="35"/>
      <c r="C151" s="50" t="s">
        <v>17</v>
      </c>
      <c r="D151" s="36"/>
      <c r="E151" s="21"/>
      <c r="F151" s="22"/>
      <c r="G151" s="22"/>
      <c r="H151" s="22"/>
      <c r="I151" s="22"/>
      <c r="J151" s="22"/>
      <c r="K151" s="22"/>
      <c r="L151" s="22"/>
      <c r="M151" s="22"/>
      <c r="N151" s="22"/>
      <c r="O151" s="22"/>
    </row>
    <row r="152" spans="1:15" ht="12.9" customHeight="1" x14ac:dyDescent="0.25">
      <c r="A152" s="35"/>
      <c r="B152" s="35"/>
      <c r="C152" s="49" t="s">
        <v>41</v>
      </c>
      <c r="D152" s="55"/>
      <c r="E152" s="21"/>
      <c r="F152" s="22"/>
      <c r="G152" s="22"/>
      <c r="H152" s="22"/>
      <c r="I152" s="22"/>
      <c r="J152" s="22"/>
      <c r="K152" s="22"/>
      <c r="L152" s="22"/>
      <c r="M152" s="22"/>
      <c r="N152" s="22"/>
      <c r="O152" s="22"/>
    </row>
    <row r="153" spans="1:15" ht="12.9" customHeight="1" x14ac:dyDescent="0.25">
      <c r="A153" s="35"/>
      <c r="B153" s="35"/>
      <c r="C153" s="49" t="s">
        <v>8</v>
      </c>
      <c r="D153" s="36"/>
      <c r="E153" s="21"/>
      <c r="F153" s="22"/>
      <c r="G153" s="22"/>
      <c r="H153" s="22"/>
      <c r="I153" s="22"/>
      <c r="J153" s="22"/>
      <c r="K153" s="22"/>
      <c r="L153" s="22"/>
      <c r="M153" s="22"/>
      <c r="N153" s="22"/>
      <c r="O153" s="22"/>
    </row>
    <row r="154" spans="1:15" ht="12.9" customHeight="1" x14ac:dyDescent="0.25">
      <c r="A154" s="35"/>
      <c r="B154" s="35"/>
      <c r="C154" s="49" t="s">
        <v>28</v>
      </c>
      <c r="D154" s="35"/>
      <c r="E154" s="21"/>
      <c r="F154" s="22"/>
      <c r="G154" s="22"/>
      <c r="H154" s="22"/>
      <c r="I154" s="22"/>
      <c r="J154" s="22"/>
      <c r="K154" s="22"/>
      <c r="L154" s="22"/>
      <c r="M154" s="22"/>
      <c r="N154" s="22"/>
      <c r="O154" s="22"/>
    </row>
    <row r="155" spans="1:15" ht="12.9" customHeight="1" x14ac:dyDescent="0.25">
      <c r="A155" s="35"/>
      <c r="B155" s="35"/>
      <c r="C155" s="45" t="s">
        <v>30</v>
      </c>
      <c r="D155" s="319" t="s">
        <v>342</v>
      </c>
      <c r="E155" s="21"/>
      <c r="F155" s="22"/>
      <c r="G155" s="22"/>
      <c r="H155" s="22"/>
      <c r="I155" s="22"/>
      <c r="J155" s="22"/>
      <c r="K155" s="22"/>
      <c r="L155" s="22"/>
      <c r="M155" s="22"/>
      <c r="N155" s="22"/>
      <c r="O155" s="22"/>
    </row>
    <row r="156" spans="1:15" ht="12.9" customHeight="1" x14ac:dyDescent="0.25">
      <c r="A156" s="35"/>
      <c r="B156" s="35"/>
      <c r="C156" s="45" t="s">
        <v>29</v>
      </c>
      <c r="D156" s="36"/>
      <c r="E156" s="21"/>
      <c r="F156" s="22"/>
      <c r="G156" s="22"/>
      <c r="H156" s="22"/>
      <c r="I156" s="22"/>
      <c r="J156" s="22"/>
      <c r="K156" s="22"/>
      <c r="L156" s="22"/>
      <c r="M156" s="22"/>
      <c r="N156" s="22"/>
      <c r="O156" s="22"/>
    </row>
    <row r="157" spans="1:15" s="255" customFormat="1" ht="28.5" customHeight="1" x14ac:dyDescent="0.25">
      <c r="A157" s="256" t="s">
        <v>366</v>
      </c>
      <c r="B157" s="256" t="s">
        <v>367</v>
      </c>
      <c r="C157" s="256" t="s">
        <v>39</v>
      </c>
      <c r="D157" s="257" t="s">
        <v>86</v>
      </c>
      <c r="E157" s="256" t="s">
        <v>87</v>
      </c>
      <c r="F157" s="254" t="s">
        <v>364</v>
      </c>
      <c r="G157" s="254" t="s">
        <v>297</v>
      </c>
      <c r="H157" s="254" t="s">
        <v>296</v>
      </c>
      <c r="I157" s="254" t="s">
        <v>298</v>
      </c>
      <c r="J157" s="254" t="s">
        <v>299</v>
      </c>
      <c r="K157" s="254" t="s">
        <v>361</v>
      </c>
      <c r="L157" s="254" t="s">
        <v>362</v>
      </c>
      <c r="M157" s="254" t="s">
        <v>363</v>
      </c>
      <c r="N157" s="254" t="s">
        <v>916</v>
      </c>
      <c r="O157" s="254" t="s">
        <v>915</v>
      </c>
    </row>
    <row r="158" spans="1:15" s="71" customFormat="1" ht="12.9" customHeight="1" x14ac:dyDescent="0.25">
      <c r="A158" s="35"/>
      <c r="B158" s="35"/>
      <c r="C158" s="48" t="s">
        <v>711</v>
      </c>
      <c r="D158" s="65"/>
      <c r="E158" s="21"/>
      <c r="F158" s="22"/>
      <c r="G158" s="22"/>
      <c r="H158" s="22"/>
      <c r="I158" s="22"/>
      <c r="J158" s="22"/>
      <c r="K158" s="22"/>
      <c r="L158" s="22"/>
      <c r="M158" s="22"/>
      <c r="N158" s="22"/>
      <c r="O158" s="22"/>
    </row>
    <row r="159" spans="1:15" ht="12.9" customHeight="1" x14ac:dyDescent="0.25">
      <c r="A159" s="35"/>
      <c r="B159" s="35"/>
      <c r="C159" s="46" t="s">
        <v>598</v>
      </c>
      <c r="D159" s="36"/>
      <c r="E159" s="35"/>
      <c r="F159" s="22"/>
      <c r="G159" s="22"/>
      <c r="H159" s="22"/>
      <c r="I159" s="22"/>
      <c r="J159" s="22"/>
      <c r="K159" s="22"/>
      <c r="L159" s="22"/>
      <c r="M159" s="22"/>
      <c r="N159" s="22"/>
      <c r="O159" s="22"/>
    </row>
    <row r="160" spans="1:15" ht="12.9" customHeight="1" x14ac:dyDescent="0.25">
      <c r="A160" s="35"/>
      <c r="B160" s="35"/>
      <c r="C160" s="46" t="s">
        <v>599</v>
      </c>
      <c r="D160" s="36"/>
      <c r="E160" s="35"/>
      <c r="F160" s="22"/>
      <c r="G160" s="22"/>
      <c r="H160" s="22"/>
      <c r="I160" s="22"/>
      <c r="J160" s="22"/>
      <c r="K160" s="22"/>
      <c r="L160" s="22"/>
      <c r="M160" s="22"/>
      <c r="N160" s="22"/>
      <c r="O160" s="22"/>
    </row>
    <row r="161" spans="1:15" ht="12.9" customHeight="1" x14ac:dyDescent="0.25">
      <c r="A161" s="35"/>
      <c r="B161" s="35"/>
      <c r="C161" s="45" t="s">
        <v>409</v>
      </c>
      <c r="D161" s="36"/>
      <c r="E161" s="33"/>
      <c r="F161" s="22"/>
      <c r="G161" s="22"/>
      <c r="H161" s="22"/>
      <c r="I161" s="22"/>
      <c r="J161" s="22"/>
      <c r="K161" s="22"/>
      <c r="L161" s="22"/>
      <c r="M161" s="22"/>
      <c r="N161" s="22"/>
      <c r="O161" s="22"/>
    </row>
    <row r="162" spans="1:15" ht="12.9" customHeight="1" x14ac:dyDescent="0.25">
      <c r="A162" s="35"/>
      <c r="B162" s="35"/>
      <c r="C162" s="45" t="s">
        <v>410</v>
      </c>
      <c r="D162" s="36"/>
      <c r="E162" s="21"/>
      <c r="F162" s="22"/>
      <c r="G162" s="22"/>
      <c r="H162" s="22"/>
      <c r="I162" s="22"/>
      <c r="J162" s="22"/>
      <c r="K162" s="22"/>
      <c r="L162" s="22"/>
      <c r="M162" s="22"/>
      <c r="N162" s="22"/>
      <c r="O162" s="22"/>
    </row>
    <row r="163" spans="1:15" ht="12.9" customHeight="1" x14ac:dyDescent="0.25">
      <c r="A163" s="35"/>
      <c r="B163" s="35"/>
      <c r="C163" s="45" t="s">
        <v>411</v>
      </c>
      <c r="D163" s="36"/>
      <c r="E163" s="21"/>
      <c r="F163" s="22"/>
      <c r="G163" s="22"/>
      <c r="H163" s="22"/>
      <c r="I163" s="22"/>
      <c r="J163" s="22"/>
      <c r="K163" s="22"/>
      <c r="L163" s="22"/>
      <c r="M163" s="22"/>
      <c r="N163" s="22"/>
      <c r="O163" s="22"/>
    </row>
    <row r="164" spans="1:15" ht="12.9" customHeight="1" x14ac:dyDescent="0.25">
      <c r="A164" s="35"/>
      <c r="B164" s="35"/>
      <c r="C164" s="45" t="s">
        <v>412</v>
      </c>
      <c r="D164" s="36"/>
      <c r="E164" s="21"/>
      <c r="F164" s="22"/>
      <c r="G164" s="22"/>
      <c r="H164" s="22"/>
      <c r="I164" s="22"/>
      <c r="J164" s="22"/>
      <c r="K164" s="22"/>
      <c r="L164" s="22"/>
      <c r="M164" s="22"/>
      <c r="N164" s="22"/>
      <c r="O164" s="22"/>
    </row>
    <row r="165" spans="1:15" ht="12.9" customHeight="1" x14ac:dyDescent="0.25">
      <c r="A165" s="35"/>
      <c r="B165" s="35"/>
      <c r="C165" s="45" t="s">
        <v>26</v>
      </c>
      <c r="D165" s="36"/>
      <c r="E165" s="21"/>
      <c r="F165" s="22"/>
      <c r="G165" s="22"/>
      <c r="H165" s="22"/>
      <c r="I165" s="22"/>
      <c r="J165" s="22"/>
      <c r="K165" s="22"/>
      <c r="L165" s="22"/>
      <c r="M165" s="22"/>
      <c r="N165" s="22"/>
      <c r="O165" s="22"/>
    </row>
    <row r="166" spans="1:15" ht="12.9" customHeight="1" x14ac:dyDescent="0.25">
      <c r="A166" s="35"/>
      <c r="B166" s="35"/>
      <c r="C166" s="49" t="s">
        <v>44</v>
      </c>
      <c r="D166" s="36"/>
      <c r="E166" s="36"/>
      <c r="F166" s="22"/>
      <c r="G166" s="22"/>
      <c r="H166" s="22"/>
      <c r="I166" s="22"/>
      <c r="J166" s="22"/>
      <c r="K166" s="22"/>
      <c r="L166" s="22"/>
      <c r="M166" s="22"/>
      <c r="N166" s="22"/>
      <c r="O166" s="22"/>
    </row>
    <row r="167" spans="1:15" ht="12.9" customHeight="1" x14ac:dyDescent="0.25">
      <c r="A167" s="35"/>
      <c r="B167" s="35"/>
      <c r="C167" s="49" t="s">
        <v>41</v>
      </c>
      <c r="D167" s="36"/>
      <c r="E167" s="36"/>
      <c r="F167" s="22"/>
      <c r="G167" s="22"/>
      <c r="H167" s="22"/>
      <c r="I167" s="22"/>
      <c r="J167" s="22"/>
      <c r="K167" s="22"/>
      <c r="L167" s="22"/>
      <c r="M167" s="22"/>
      <c r="N167" s="22"/>
      <c r="O167" s="22"/>
    </row>
    <row r="168" spans="1:15" ht="12.9" customHeight="1" x14ac:dyDescent="0.25">
      <c r="A168" s="35"/>
      <c r="B168" s="35"/>
      <c r="C168" s="26" t="s">
        <v>45</v>
      </c>
      <c r="D168" s="65"/>
      <c r="E168" s="35"/>
      <c r="F168" s="22"/>
      <c r="G168" s="22"/>
      <c r="H168" s="22"/>
      <c r="I168" s="22"/>
      <c r="J168" s="22"/>
      <c r="K168" s="22"/>
      <c r="L168" s="22"/>
      <c r="M168" s="22"/>
      <c r="N168" s="22"/>
      <c r="O168" s="22"/>
    </row>
    <row r="169" spans="1:15" ht="12.9" customHeight="1" x14ac:dyDescent="0.25">
      <c r="A169" s="35"/>
      <c r="B169" s="35"/>
      <c r="C169" s="26" t="s">
        <v>46</v>
      </c>
      <c r="D169" s="36"/>
      <c r="E169" s="21"/>
      <c r="F169" s="22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1:15" ht="12.9" customHeight="1" x14ac:dyDescent="0.25">
      <c r="A170" s="35"/>
      <c r="B170" s="35"/>
      <c r="C170" s="26" t="s">
        <v>6</v>
      </c>
      <c r="D170" s="36"/>
      <c r="E170" s="21"/>
      <c r="F170" s="22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1:15" ht="12.9" customHeight="1" x14ac:dyDescent="0.25">
      <c r="A171" s="35"/>
      <c r="B171" s="35"/>
      <c r="C171" s="26" t="s">
        <v>47</v>
      </c>
      <c r="D171" s="36"/>
      <c r="E171" s="21"/>
      <c r="F171" s="22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1:15" ht="12.9" customHeight="1" x14ac:dyDescent="0.25">
      <c r="A172" s="35"/>
      <c r="B172" s="35"/>
      <c r="C172" s="26" t="s">
        <v>48</v>
      </c>
      <c r="D172" s="36"/>
      <c r="E172" s="21"/>
      <c r="F172" s="22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1:15" ht="12.9" customHeight="1" x14ac:dyDescent="0.25">
      <c r="A173" s="35"/>
      <c r="B173" s="35"/>
      <c r="C173" s="46" t="s">
        <v>309</v>
      </c>
      <c r="D173" s="36"/>
      <c r="E173" s="36"/>
      <c r="F173" s="22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1:15" ht="12.9" customHeight="1" x14ac:dyDescent="0.25">
      <c r="A174" s="35"/>
      <c r="B174" s="35"/>
      <c r="C174" s="26" t="s">
        <v>49</v>
      </c>
      <c r="D174" s="65"/>
      <c r="E174" s="21"/>
      <c r="F174" s="22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1:15" ht="12.9" customHeight="1" x14ac:dyDescent="0.25">
      <c r="A175" s="35"/>
      <c r="B175" s="35"/>
      <c r="C175" s="49" t="s">
        <v>50</v>
      </c>
      <c r="D175" s="36"/>
      <c r="E175" s="55"/>
      <c r="F175" s="22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1:15" ht="12.9" customHeight="1" x14ac:dyDescent="0.25">
      <c r="A176" s="35"/>
      <c r="B176" s="35"/>
      <c r="C176" s="49" t="s">
        <v>51</v>
      </c>
      <c r="D176" s="36"/>
      <c r="E176" s="36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 ht="12.9" customHeight="1" x14ac:dyDescent="0.25">
      <c r="A177" s="35"/>
      <c r="B177" s="35"/>
      <c r="C177" s="49" t="s">
        <v>52</v>
      </c>
      <c r="D177" s="65"/>
      <c r="E177" s="21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  <row r="178" spans="1:15" ht="12.9" customHeight="1" x14ac:dyDescent="0.25">
      <c r="A178" s="35"/>
      <c r="B178" s="35"/>
      <c r="C178" s="49" t="s">
        <v>53</v>
      </c>
      <c r="D178" s="36"/>
      <c r="E178" s="21"/>
      <c r="F178" s="22"/>
      <c r="G178" s="22"/>
      <c r="H178" s="22"/>
      <c r="I178" s="22"/>
      <c r="J178" s="22"/>
      <c r="K178" s="22"/>
      <c r="L178" s="22"/>
      <c r="M178" s="22"/>
      <c r="N178" s="22"/>
      <c r="O178" s="22"/>
    </row>
    <row r="179" spans="1:15" ht="12.9" customHeight="1" x14ac:dyDescent="0.25">
      <c r="A179" s="35"/>
      <c r="B179" s="35"/>
      <c r="C179" s="49" t="s">
        <v>73</v>
      </c>
      <c r="D179" s="36"/>
      <c r="E179" s="36"/>
      <c r="F179" s="22"/>
      <c r="G179" s="22"/>
      <c r="H179" s="22"/>
      <c r="I179" s="22"/>
      <c r="J179" s="22"/>
      <c r="K179" s="22"/>
      <c r="L179" s="22"/>
      <c r="M179" s="22"/>
      <c r="N179" s="22"/>
      <c r="O179" s="22"/>
    </row>
    <row r="180" spans="1:15" ht="12.9" customHeight="1" x14ac:dyDescent="0.25">
      <c r="A180" s="35"/>
      <c r="B180" s="35"/>
      <c r="C180" s="49" t="s">
        <v>72</v>
      </c>
      <c r="D180" s="36"/>
      <c r="E180" s="21"/>
      <c r="F180" s="22"/>
      <c r="G180" s="22"/>
      <c r="H180" s="22"/>
      <c r="I180" s="22"/>
      <c r="J180" s="22"/>
      <c r="K180" s="22"/>
      <c r="L180" s="22"/>
      <c r="M180" s="22"/>
      <c r="N180" s="22"/>
      <c r="O180" s="22"/>
    </row>
    <row r="181" spans="1:15" ht="12.9" customHeight="1" x14ac:dyDescent="0.25">
      <c r="A181" s="35"/>
      <c r="B181" s="35"/>
      <c r="C181" s="49" t="s">
        <v>63</v>
      </c>
      <c r="D181" s="36"/>
      <c r="E181" s="65"/>
      <c r="F181" s="22"/>
      <c r="G181" s="22"/>
      <c r="H181" s="22"/>
      <c r="I181" s="22"/>
      <c r="J181" s="22"/>
      <c r="K181" s="22"/>
      <c r="L181" s="22"/>
      <c r="M181" s="22"/>
      <c r="N181" s="22"/>
      <c r="O181" s="22"/>
    </row>
    <row r="182" spans="1:15" ht="12.9" customHeight="1" x14ac:dyDescent="0.25">
      <c r="A182" s="35"/>
      <c r="B182" s="35"/>
      <c r="C182" s="45" t="s">
        <v>313</v>
      </c>
      <c r="D182" s="36"/>
      <c r="E182" s="21"/>
      <c r="F182" s="22"/>
      <c r="G182" s="22"/>
      <c r="H182" s="22"/>
      <c r="I182" s="22"/>
      <c r="J182" s="22"/>
      <c r="K182" s="22"/>
      <c r="L182" s="22"/>
      <c r="M182" s="22"/>
      <c r="N182" s="22"/>
      <c r="O182" s="22"/>
    </row>
    <row r="183" spans="1:15" s="255" customFormat="1" ht="28.5" customHeight="1" x14ac:dyDescent="0.25">
      <c r="A183" s="256" t="s">
        <v>366</v>
      </c>
      <c r="B183" s="256" t="s">
        <v>367</v>
      </c>
      <c r="C183" s="256" t="s">
        <v>40</v>
      </c>
      <c r="D183" s="257" t="s">
        <v>86</v>
      </c>
      <c r="E183" s="256" t="s">
        <v>87</v>
      </c>
      <c r="F183" s="254" t="s">
        <v>364</v>
      </c>
      <c r="G183" s="254" t="s">
        <v>297</v>
      </c>
      <c r="H183" s="254" t="s">
        <v>296</v>
      </c>
      <c r="I183" s="254" t="s">
        <v>298</v>
      </c>
      <c r="J183" s="254" t="s">
        <v>299</v>
      </c>
      <c r="K183" s="254" t="s">
        <v>361</v>
      </c>
      <c r="L183" s="254" t="s">
        <v>362</v>
      </c>
      <c r="M183" s="254" t="s">
        <v>363</v>
      </c>
      <c r="N183" s="254" t="s">
        <v>916</v>
      </c>
      <c r="O183" s="254" t="s">
        <v>915</v>
      </c>
    </row>
    <row r="184" spans="1:15" ht="12.9" customHeight="1" x14ac:dyDescent="0.25">
      <c r="A184" s="35"/>
      <c r="B184" s="35"/>
      <c r="C184" s="45" t="s">
        <v>409</v>
      </c>
      <c r="D184" s="65"/>
      <c r="E184" s="65"/>
      <c r="F184" s="22"/>
      <c r="G184" s="22"/>
      <c r="H184" s="22"/>
      <c r="I184" s="22"/>
      <c r="J184" s="22"/>
      <c r="K184" s="22"/>
      <c r="L184" s="22"/>
      <c r="M184" s="22"/>
      <c r="N184" s="22"/>
      <c r="O184" s="22"/>
    </row>
    <row r="185" spans="1:15" ht="12.9" customHeight="1" x14ac:dyDescent="0.25">
      <c r="A185" s="35"/>
      <c r="B185" s="35"/>
      <c r="C185" s="45" t="s">
        <v>410</v>
      </c>
      <c r="D185" s="65"/>
      <c r="E185" s="21"/>
      <c r="F185" s="22"/>
      <c r="G185" s="22"/>
      <c r="H185" s="22"/>
      <c r="I185" s="22"/>
      <c r="J185" s="22"/>
      <c r="K185" s="22"/>
      <c r="L185" s="22"/>
      <c r="M185" s="22"/>
      <c r="N185" s="22"/>
      <c r="O185" s="22"/>
    </row>
    <row r="186" spans="1:15" ht="12.9" customHeight="1" x14ac:dyDescent="0.25">
      <c r="A186" s="35"/>
      <c r="B186" s="35"/>
      <c r="C186" s="45" t="s">
        <v>411</v>
      </c>
      <c r="D186" s="36"/>
      <c r="E186" s="35"/>
      <c r="F186" s="22"/>
      <c r="G186" s="22"/>
      <c r="H186" s="22"/>
      <c r="I186" s="22"/>
      <c r="J186" s="22"/>
      <c r="K186" s="22"/>
      <c r="L186" s="22"/>
      <c r="M186" s="22"/>
      <c r="N186" s="22"/>
      <c r="O186" s="22"/>
    </row>
    <row r="187" spans="1:15" ht="12.9" customHeight="1" x14ac:dyDescent="0.25">
      <c r="A187" s="35"/>
      <c r="B187" s="35"/>
      <c r="C187" s="45" t="s">
        <v>412</v>
      </c>
      <c r="D187" s="65"/>
      <c r="E187" s="36"/>
      <c r="F187" s="22"/>
      <c r="G187" s="22"/>
      <c r="H187" s="22"/>
      <c r="I187" s="22"/>
      <c r="J187" s="22"/>
      <c r="K187" s="22"/>
      <c r="L187" s="22"/>
      <c r="M187" s="22"/>
      <c r="N187" s="22"/>
      <c r="O187" s="22"/>
    </row>
    <row r="188" spans="1:15" s="8" customFormat="1" ht="12.9" customHeight="1" x14ac:dyDescent="0.25">
      <c r="A188" s="35"/>
      <c r="B188" s="35"/>
      <c r="C188" s="45" t="s">
        <v>43</v>
      </c>
      <c r="D188" s="36"/>
      <c r="E188" s="21"/>
      <c r="F188" s="25"/>
      <c r="G188" s="25"/>
      <c r="H188" s="25"/>
      <c r="I188" s="25"/>
      <c r="J188" s="25"/>
      <c r="K188" s="25"/>
      <c r="L188" s="25"/>
      <c r="M188" s="25"/>
      <c r="N188" s="25"/>
      <c r="O188" s="25"/>
    </row>
    <row r="189" spans="1:15" ht="12.9" customHeight="1" x14ac:dyDescent="0.25">
      <c r="A189" s="35"/>
      <c r="B189" s="35"/>
      <c r="C189" s="45" t="s">
        <v>58</v>
      </c>
      <c r="D189" s="36"/>
      <c r="E189" s="36"/>
      <c r="F189" s="22"/>
      <c r="G189" s="22"/>
      <c r="H189" s="22"/>
      <c r="I189" s="22"/>
      <c r="J189" s="22"/>
      <c r="K189" s="22"/>
      <c r="L189" s="22"/>
      <c r="M189" s="22"/>
      <c r="N189" s="22"/>
      <c r="O189" s="22"/>
    </row>
    <row r="190" spans="1:15" ht="12.9" customHeight="1" x14ac:dyDescent="0.25">
      <c r="A190" s="35"/>
      <c r="B190" s="35"/>
      <c r="C190" s="49" t="s">
        <v>59</v>
      </c>
      <c r="D190" s="36"/>
      <c r="E190" s="35"/>
      <c r="F190" s="22"/>
      <c r="G190" s="22"/>
      <c r="H190" s="22"/>
      <c r="I190" s="22"/>
      <c r="J190" s="22"/>
      <c r="K190" s="22"/>
      <c r="L190" s="22"/>
      <c r="M190" s="22"/>
      <c r="N190" s="22"/>
      <c r="O190" s="22"/>
    </row>
    <row r="191" spans="1:15" ht="12.9" customHeight="1" x14ac:dyDescent="0.25">
      <c r="A191" s="35"/>
      <c r="B191" s="35"/>
      <c r="C191" s="45" t="s">
        <v>798</v>
      </c>
      <c r="D191" s="36"/>
      <c r="E191" s="21"/>
      <c r="F191" s="22"/>
      <c r="G191" s="22"/>
      <c r="H191" s="22"/>
      <c r="I191" s="22"/>
      <c r="J191" s="22"/>
      <c r="K191" s="22"/>
      <c r="L191" s="22"/>
      <c r="M191" s="22"/>
      <c r="N191" s="22"/>
      <c r="O191" s="22"/>
    </row>
    <row r="192" spans="1:15" ht="12.9" customHeight="1" x14ac:dyDescent="0.25">
      <c r="A192" s="35"/>
      <c r="B192" s="35"/>
      <c r="C192" s="26" t="s">
        <v>60</v>
      </c>
      <c r="D192" s="36"/>
      <c r="E192" s="21"/>
      <c r="F192" s="22"/>
      <c r="G192" s="22"/>
      <c r="H192" s="22"/>
      <c r="I192" s="22"/>
      <c r="J192" s="22"/>
      <c r="K192" s="22"/>
      <c r="L192" s="22"/>
      <c r="M192" s="22"/>
      <c r="N192" s="22"/>
      <c r="O192" s="22"/>
    </row>
    <row r="193" spans="1:15" ht="12.9" customHeight="1" x14ac:dyDescent="0.25">
      <c r="A193" s="35"/>
      <c r="B193" s="35"/>
      <c r="C193" s="26" t="s">
        <v>61</v>
      </c>
      <c r="D193" s="65"/>
      <c r="E193" s="21"/>
      <c r="F193" s="22"/>
      <c r="G193" s="22"/>
      <c r="H193" s="22"/>
      <c r="I193" s="22"/>
      <c r="J193" s="22"/>
      <c r="K193" s="22"/>
      <c r="L193" s="22"/>
      <c r="M193" s="22"/>
      <c r="N193" s="22"/>
      <c r="O193" s="22"/>
    </row>
    <row r="194" spans="1:15" ht="12.9" customHeight="1" x14ac:dyDescent="0.25">
      <c r="A194" s="35"/>
      <c r="B194" s="35"/>
      <c r="C194" s="26" t="s">
        <v>62</v>
      </c>
      <c r="D194" s="36"/>
      <c r="E194" s="35"/>
      <c r="F194" s="22"/>
      <c r="G194" s="22"/>
      <c r="H194" s="22"/>
      <c r="I194" s="22"/>
      <c r="J194" s="22"/>
      <c r="K194" s="22"/>
      <c r="L194" s="22"/>
      <c r="M194" s="22"/>
      <c r="N194" s="22"/>
      <c r="O194" s="22"/>
    </row>
    <row r="195" spans="1:15" ht="12.9" customHeight="1" x14ac:dyDescent="0.25">
      <c r="A195" s="35"/>
      <c r="B195" s="35"/>
      <c r="C195" s="26" t="s">
        <v>63</v>
      </c>
      <c r="D195" s="36"/>
      <c r="E195" s="24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5" ht="12.9" customHeight="1" x14ac:dyDescent="0.25">
      <c r="A196" s="35"/>
      <c r="B196" s="35"/>
      <c r="C196" s="26" t="s">
        <v>64</v>
      </c>
      <c r="D196" s="36"/>
      <c r="E196" s="35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5" ht="12.9" customHeight="1" x14ac:dyDescent="0.25">
      <c r="A197" s="35"/>
      <c r="B197" s="35"/>
      <c r="C197" s="46" t="s">
        <v>377</v>
      </c>
      <c r="D197" s="36"/>
      <c r="E197" s="35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5" ht="12.9" customHeight="1" x14ac:dyDescent="0.25">
      <c r="A198" s="35"/>
      <c r="B198" s="35"/>
      <c r="C198" s="46" t="s">
        <v>378</v>
      </c>
      <c r="D198" s="36"/>
      <c r="E198" s="21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1:15" ht="12.9" customHeight="1" x14ac:dyDescent="0.25">
      <c r="A199" s="35"/>
      <c r="B199" s="35"/>
      <c r="C199" s="46" t="s">
        <v>379</v>
      </c>
      <c r="D199" s="36"/>
      <c r="E199" s="21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5" ht="12.9" customHeight="1" x14ac:dyDescent="0.25">
      <c r="A200" s="35"/>
      <c r="B200" s="35"/>
      <c r="C200" s="46" t="s">
        <v>380</v>
      </c>
      <c r="D200" s="36"/>
      <c r="E200" s="35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1:15" ht="12.9" customHeight="1" x14ac:dyDescent="0.25">
      <c r="A201" s="35"/>
      <c r="B201" s="35"/>
      <c r="C201" s="46" t="s">
        <v>381</v>
      </c>
      <c r="D201" s="65"/>
      <c r="E201" s="65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1:15" ht="12.9" customHeight="1" x14ac:dyDescent="0.25">
      <c r="A202" s="35"/>
      <c r="B202" s="35"/>
      <c r="C202" s="26" t="s">
        <v>85</v>
      </c>
      <c r="D202" s="36"/>
      <c r="E202" s="21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5" ht="12.9" customHeight="1" x14ac:dyDescent="0.25">
      <c r="A203" s="35"/>
      <c r="B203" s="35"/>
      <c r="C203" s="46" t="s">
        <v>313</v>
      </c>
      <c r="D203" s="36"/>
      <c r="E203" s="35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  <row r="204" spans="1:15" s="255" customFormat="1" ht="28.5" customHeight="1" x14ac:dyDescent="0.25">
      <c r="A204" s="256" t="s">
        <v>366</v>
      </c>
      <c r="B204" s="256" t="s">
        <v>367</v>
      </c>
      <c r="C204" s="256" t="s">
        <v>0</v>
      </c>
      <c r="D204" s="257" t="s">
        <v>86</v>
      </c>
      <c r="E204" s="256" t="s">
        <v>87</v>
      </c>
      <c r="F204" s="254" t="s">
        <v>364</v>
      </c>
      <c r="G204" s="254" t="s">
        <v>297</v>
      </c>
      <c r="H204" s="254" t="s">
        <v>296</v>
      </c>
      <c r="I204" s="254" t="s">
        <v>298</v>
      </c>
      <c r="J204" s="254" t="s">
        <v>299</v>
      </c>
      <c r="K204" s="254" t="s">
        <v>361</v>
      </c>
      <c r="L204" s="254" t="s">
        <v>362</v>
      </c>
      <c r="M204" s="254" t="s">
        <v>363</v>
      </c>
      <c r="N204" s="254" t="s">
        <v>916</v>
      </c>
      <c r="O204" s="254" t="s">
        <v>915</v>
      </c>
    </row>
    <row r="205" spans="1:15" ht="12.9" customHeight="1" x14ac:dyDescent="0.25">
      <c r="A205" s="35"/>
      <c r="B205" s="35"/>
      <c r="C205" s="26" t="s">
        <v>126</v>
      </c>
      <c r="D205" s="36"/>
      <c r="E205" s="21"/>
      <c r="F205" s="22"/>
      <c r="G205" s="22"/>
      <c r="H205" s="22"/>
      <c r="I205" s="22"/>
      <c r="J205" s="22"/>
      <c r="K205" s="22"/>
      <c r="L205" s="22"/>
      <c r="M205" s="22"/>
      <c r="N205" s="22"/>
      <c r="O205" s="22"/>
    </row>
    <row r="206" spans="1:15" ht="12.9" customHeight="1" x14ac:dyDescent="0.25">
      <c r="A206" s="35"/>
      <c r="B206" s="35"/>
      <c r="C206" s="26" t="s">
        <v>127</v>
      </c>
      <c r="D206" s="65"/>
      <c r="E206" s="21"/>
      <c r="F206" s="22"/>
      <c r="G206" s="22"/>
      <c r="H206" s="22"/>
      <c r="I206" s="22"/>
      <c r="J206" s="22"/>
      <c r="K206" s="22"/>
      <c r="L206" s="22"/>
      <c r="M206" s="22"/>
      <c r="N206" s="22"/>
      <c r="O206" s="22"/>
    </row>
    <row r="207" spans="1:15" ht="12.9" customHeight="1" x14ac:dyDescent="0.25">
      <c r="A207" s="35"/>
      <c r="B207" s="35"/>
      <c r="C207" s="26" t="s">
        <v>128</v>
      </c>
      <c r="D207" s="36"/>
      <c r="E207" s="21"/>
      <c r="F207" s="22"/>
      <c r="G207" s="22"/>
      <c r="H207" s="22"/>
      <c r="I207" s="22"/>
      <c r="J207" s="22"/>
      <c r="K207" s="22"/>
      <c r="L207" s="22"/>
      <c r="M207" s="22"/>
      <c r="N207" s="22"/>
      <c r="O207" s="22"/>
    </row>
    <row r="208" spans="1:15" ht="12.9" customHeight="1" x14ac:dyDescent="0.25">
      <c r="A208" s="35"/>
      <c r="B208" s="35"/>
      <c r="C208" s="46" t="s">
        <v>419</v>
      </c>
      <c r="D208" s="36"/>
      <c r="E208" s="21"/>
      <c r="F208" s="22"/>
      <c r="G208" s="22"/>
      <c r="H208" s="22"/>
      <c r="I208" s="22"/>
      <c r="J208" s="22"/>
      <c r="K208" s="22"/>
      <c r="L208" s="22"/>
      <c r="M208" s="22"/>
      <c r="N208" s="22"/>
      <c r="O208" s="22"/>
    </row>
    <row r="209" spans="1:15" ht="12.9" customHeight="1" x14ac:dyDescent="0.25">
      <c r="A209" s="35"/>
      <c r="B209" s="35"/>
      <c r="C209" s="46" t="s">
        <v>129</v>
      </c>
      <c r="D209" s="36"/>
      <c r="E209" s="21"/>
      <c r="F209" s="22"/>
      <c r="G209" s="22"/>
      <c r="H209" s="22"/>
      <c r="I209" s="22"/>
      <c r="J209" s="22"/>
      <c r="K209" s="22"/>
      <c r="L209" s="22"/>
      <c r="M209" s="22"/>
      <c r="N209" s="22"/>
      <c r="O209" s="22"/>
    </row>
    <row r="210" spans="1:15" ht="12.9" customHeight="1" x14ac:dyDescent="0.25">
      <c r="A210" s="35"/>
      <c r="B210" s="35"/>
      <c r="C210" s="46" t="s">
        <v>407</v>
      </c>
      <c r="D210" s="36"/>
      <c r="E210" s="21"/>
      <c r="F210" s="22"/>
      <c r="G210" s="22"/>
      <c r="H210" s="22"/>
      <c r="I210" s="22"/>
      <c r="J210" s="22"/>
      <c r="K210" s="22"/>
      <c r="L210" s="22"/>
      <c r="M210" s="22"/>
      <c r="N210" s="22"/>
      <c r="O210" s="22"/>
    </row>
    <row r="211" spans="1:15" ht="12.9" customHeight="1" x14ac:dyDescent="0.25">
      <c r="A211" s="35"/>
      <c r="B211" s="35"/>
      <c r="C211" s="46" t="s">
        <v>420</v>
      </c>
      <c r="D211" s="65"/>
      <c r="E211" s="21"/>
      <c r="F211" s="22"/>
      <c r="G211" s="22"/>
      <c r="H211" s="22"/>
      <c r="I211" s="22"/>
      <c r="J211" s="22"/>
      <c r="K211" s="22"/>
      <c r="L211" s="22"/>
      <c r="M211" s="22"/>
      <c r="N211" s="22"/>
      <c r="O211" s="22"/>
    </row>
    <row r="212" spans="1:15" ht="12.9" customHeight="1" x14ac:dyDescent="0.25">
      <c r="A212" s="35"/>
      <c r="B212" s="35"/>
      <c r="C212" s="46" t="s">
        <v>447</v>
      </c>
      <c r="D212" s="36"/>
      <c r="E212" s="21"/>
      <c r="F212" s="22"/>
      <c r="G212" s="22"/>
      <c r="H212" s="22"/>
      <c r="I212" s="22"/>
      <c r="J212" s="22"/>
      <c r="K212" s="22"/>
      <c r="L212" s="22"/>
      <c r="M212" s="22"/>
      <c r="N212" s="22"/>
      <c r="O212" s="22"/>
    </row>
    <row r="213" spans="1:15" s="255" customFormat="1" ht="28.5" customHeight="1" x14ac:dyDescent="0.25">
      <c r="A213" s="256" t="s">
        <v>366</v>
      </c>
      <c r="B213" s="256" t="s">
        <v>367</v>
      </c>
      <c r="C213" s="256" t="s">
        <v>1</v>
      </c>
      <c r="D213" s="257" t="s">
        <v>86</v>
      </c>
      <c r="E213" s="256" t="s">
        <v>87</v>
      </c>
      <c r="F213" s="254" t="s">
        <v>364</v>
      </c>
      <c r="G213" s="254" t="s">
        <v>297</v>
      </c>
      <c r="H213" s="254" t="s">
        <v>296</v>
      </c>
      <c r="I213" s="254" t="s">
        <v>298</v>
      </c>
      <c r="J213" s="254" t="s">
        <v>299</v>
      </c>
      <c r="K213" s="254" t="s">
        <v>361</v>
      </c>
      <c r="L213" s="254" t="s">
        <v>362</v>
      </c>
      <c r="M213" s="254" t="s">
        <v>363</v>
      </c>
      <c r="N213" s="254" t="s">
        <v>916</v>
      </c>
      <c r="O213" s="254" t="s">
        <v>915</v>
      </c>
    </row>
    <row r="214" spans="1:15" ht="12.9" customHeight="1" x14ac:dyDescent="0.25">
      <c r="A214" s="35"/>
      <c r="B214" s="35"/>
      <c r="C214" s="26" t="s">
        <v>19</v>
      </c>
      <c r="D214" s="65"/>
      <c r="E214" s="36"/>
      <c r="F214" s="22"/>
      <c r="G214" s="22"/>
      <c r="H214" s="22"/>
      <c r="I214" s="22"/>
      <c r="J214" s="22"/>
      <c r="K214" s="22"/>
      <c r="L214" s="22"/>
      <c r="M214" s="22"/>
      <c r="N214" s="22"/>
      <c r="O214" s="22"/>
    </row>
    <row r="215" spans="1:15" ht="12.9" customHeight="1" x14ac:dyDescent="0.25">
      <c r="A215" s="35"/>
      <c r="B215" s="35"/>
      <c r="C215" s="26" t="s">
        <v>17</v>
      </c>
      <c r="D215" s="36"/>
      <c r="E215" s="36"/>
      <c r="F215" s="22"/>
      <c r="G215" s="22"/>
      <c r="H215" s="22"/>
      <c r="I215" s="22"/>
      <c r="J215" s="22"/>
      <c r="K215" s="22"/>
      <c r="L215" s="22"/>
      <c r="M215" s="22"/>
      <c r="N215" s="22"/>
      <c r="O215" s="22"/>
    </row>
    <row r="216" spans="1:15" ht="12.9" customHeight="1" x14ac:dyDescent="0.25">
      <c r="A216" s="35"/>
      <c r="B216" s="35"/>
      <c r="C216" s="26" t="s">
        <v>26</v>
      </c>
      <c r="D216" s="65"/>
      <c r="E216" s="36"/>
      <c r="F216" s="22"/>
      <c r="G216" s="22"/>
      <c r="H216" s="22"/>
      <c r="I216" s="22"/>
      <c r="J216" s="22"/>
      <c r="K216" s="22"/>
      <c r="L216" s="22"/>
      <c r="M216" s="22"/>
      <c r="N216" s="22"/>
      <c r="O216" s="22"/>
    </row>
    <row r="217" spans="1:15" ht="12.9" customHeight="1" x14ac:dyDescent="0.25">
      <c r="A217" s="35"/>
      <c r="B217" s="35"/>
      <c r="C217" s="26" t="s">
        <v>25</v>
      </c>
      <c r="D217" s="36"/>
      <c r="E217" s="36"/>
      <c r="F217" s="22"/>
      <c r="G217" s="22"/>
      <c r="H217" s="22"/>
      <c r="I217" s="22"/>
      <c r="J217" s="22"/>
      <c r="K217" s="22"/>
      <c r="L217" s="22"/>
      <c r="M217" s="22"/>
      <c r="N217" s="22"/>
      <c r="O217" s="22"/>
    </row>
    <row r="218" spans="1:15" ht="12.9" customHeight="1" x14ac:dyDescent="0.25">
      <c r="A218" s="35"/>
      <c r="B218" s="35"/>
      <c r="C218" s="26" t="s">
        <v>27</v>
      </c>
      <c r="D218" s="36"/>
      <c r="E218" s="65"/>
      <c r="F218" s="22"/>
      <c r="G218" s="22"/>
      <c r="H218" s="22"/>
      <c r="I218" s="22"/>
      <c r="J218" s="22"/>
      <c r="K218" s="22"/>
      <c r="L218" s="22"/>
      <c r="M218" s="22"/>
      <c r="N218" s="22"/>
      <c r="O218" s="22"/>
    </row>
    <row r="219" spans="1:15" ht="12.9" customHeight="1" x14ac:dyDescent="0.25">
      <c r="A219" s="35"/>
      <c r="B219" s="35"/>
      <c r="C219" s="26" t="s">
        <v>8</v>
      </c>
      <c r="D219" s="36"/>
      <c r="E219" s="21"/>
      <c r="F219" s="22"/>
      <c r="G219" s="22"/>
      <c r="H219" s="22"/>
      <c r="I219" s="22"/>
      <c r="J219" s="22"/>
      <c r="K219" s="22"/>
      <c r="L219" s="22"/>
      <c r="M219" s="22"/>
      <c r="N219" s="22"/>
      <c r="O219" s="22"/>
    </row>
    <row r="220" spans="1:15" ht="12.9" customHeight="1" x14ac:dyDescent="0.25">
      <c r="A220" s="35"/>
      <c r="B220" s="35"/>
      <c r="C220" s="26" t="s">
        <v>29</v>
      </c>
      <c r="D220" s="36"/>
      <c r="E220" s="21"/>
      <c r="F220" s="22"/>
      <c r="G220" s="22"/>
      <c r="H220" s="22"/>
      <c r="I220" s="22"/>
      <c r="J220" s="22"/>
      <c r="K220" s="22"/>
      <c r="L220" s="22"/>
      <c r="M220" s="22"/>
      <c r="N220" s="22"/>
      <c r="O220" s="22"/>
    </row>
    <row r="221" spans="1:15" ht="12.9" customHeight="1" x14ac:dyDescent="0.25">
      <c r="A221" s="35"/>
      <c r="B221" s="35"/>
      <c r="C221" s="26" t="s">
        <v>7</v>
      </c>
      <c r="D221" s="36"/>
      <c r="E221" s="36"/>
      <c r="F221" s="22"/>
      <c r="G221" s="22"/>
      <c r="H221" s="22"/>
      <c r="I221" s="22"/>
      <c r="J221" s="22"/>
      <c r="K221" s="22"/>
      <c r="L221" s="22"/>
      <c r="M221" s="22"/>
      <c r="N221" s="22"/>
      <c r="O221" s="22"/>
    </row>
    <row r="222" spans="1:15" s="2" customFormat="1" ht="12.9" customHeight="1" x14ac:dyDescent="0.25">
      <c r="A222" s="35"/>
      <c r="B222" s="35"/>
      <c r="C222" s="46" t="s">
        <v>9</v>
      </c>
      <c r="D222" s="36"/>
      <c r="E222" s="36"/>
      <c r="F222" s="22"/>
      <c r="G222" s="22"/>
      <c r="H222" s="22"/>
      <c r="I222" s="22"/>
      <c r="J222" s="22"/>
      <c r="K222" s="22"/>
      <c r="L222" s="22"/>
      <c r="M222" s="22"/>
      <c r="N222" s="22"/>
      <c r="O222" s="22"/>
    </row>
    <row r="223" spans="1:15" ht="12.9" customHeight="1" x14ac:dyDescent="0.25">
      <c r="A223" s="35"/>
      <c r="B223" s="35"/>
      <c r="C223" s="46" t="s">
        <v>13</v>
      </c>
      <c r="D223" s="36"/>
      <c r="E223" s="36"/>
      <c r="F223" s="22"/>
      <c r="G223" s="22"/>
      <c r="H223" s="22"/>
      <c r="I223" s="22"/>
      <c r="J223" s="22"/>
      <c r="K223" s="22"/>
      <c r="L223" s="22"/>
      <c r="M223" s="22"/>
      <c r="N223" s="22"/>
      <c r="O223" s="22"/>
    </row>
    <row r="224" spans="1:15" ht="12.9" customHeight="1" x14ac:dyDescent="0.25">
      <c r="A224" s="35"/>
      <c r="B224" s="35"/>
      <c r="C224" s="46" t="s">
        <v>12</v>
      </c>
      <c r="D224" s="36"/>
      <c r="E224" s="36"/>
      <c r="F224" s="22"/>
      <c r="G224" s="22"/>
      <c r="H224" s="22"/>
      <c r="I224" s="22"/>
      <c r="J224" s="22"/>
      <c r="K224" s="22"/>
      <c r="L224" s="22"/>
      <c r="M224" s="22"/>
      <c r="N224" s="22"/>
      <c r="O224" s="22"/>
    </row>
    <row r="225" spans="1:15" ht="12.9" customHeight="1" x14ac:dyDescent="0.25">
      <c r="A225" s="35"/>
      <c r="B225" s="35"/>
      <c r="C225" s="46" t="s">
        <v>92</v>
      </c>
      <c r="D225" s="65"/>
      <c r="E225" s="36"/>
      <c r="F225" s="22"/>
      <c r="G225" s="22"/>
      <c r="H225" s="22"/>
      <c r="I225" s="22"/>
      <c r="J225" s="22"/>
      <c r="K225" s="22"/>
      <c r="L225" s="22"/>
      <c r="M225" s="22"/>
      <c r="N225" s="22"/>
      <c r="O225" s="22"/>
    </row>
    <row r="226" spans="1:15" ht="12.9" customHeight="1" x14ac:dyDescent="0.25">
      <c r="A226" s="35"/>
      <c r="B226" s="35"/>
      <c r="C226" s="46" t="s">
        <v>130</v>
      </c>
      <c r="D226" s="65"/>
      <c r="E226" s="36"/>
      <c r="F226" s="22"/>
      <c r="G226" s="22"/>
      <c r="H226" s="22"/>
      <c r="I226" s="22"/>
      <c r="J226" s="22"/>
      <c r="K226" s="22"/>
      <c r="L226" s="22"/>
      <c r="M226" s="22"/>
      <c r="N226" s="22"/>
      <c r="O226" s="22"/>
    </row>
    <row r="227" spans="1:15" ht="12.9" customHeight="1" x14ac:dyDescent="0.25">
      <c r="A227" s="35"/>
      <c r="B227" s="35"/>
      <c r="C227" s="46" t="s">
        <v>24</v>
      </c>
      <c r="D227" s="65"/>
      <c r="E227" s="66"/>
      <c r="F227" s="22"/>
      <c r="G227" s="22"/>
      <c r="H227" s="22"/>
      <c r="I227" s="22"/>
      <c r="J227" s="22"/>
      <c r="K227" s="22"/>
      <c r="L227" s="22"/>
      <c r="M227" s="22"/>
      <c r="N227" s="22"/>
      <c r="O227" s="22"/>
    </row>
    <row r="228" spans="1:15" s="255" customFormat="1" ht="28.5" customHeight="1" x14ac:dyDescent="0.25">
      <c r="A228" s="256" t="s">
        <v>366</v>
      </c>
      <c r="B228" s="256" t="s">
        <v>367</v>
      </c>
      <c r="C228" s="256" t="s">
        <v>2</v>
      </c>
      <c r="D228" s="257" t="s">
        <v>86</v>
      </c>
      <c r="E228" s="256" t="s">
        <v>87</v>
      </c>
      <c r="F228" s="254" t="s">
        <v>364</v>
      </c>
      <c r="G228" s="254" t="s">
        <v>297</v>
      </c>
      <c r="H228" s="254" t="s">
        <v>296</v>
      </c>
      <c r="I228" s="254" t="s">
        <v>298</v>
      </c>
      <c r="J228" s="254" t="s">
        <v>299</v>
      </c>
      <c r="K228" s="254" t="s">
        <v>361</v>
      </c>
      <c r="L228" s="254" t="s">
        <v>362</v>
      </c>
      <c r="M228" s="254" t="s">
        <v>363</v>
      </c>
      <c r="N228" s="254" t="s">
        <v>916</v>
      </c>
      <c r="O228" s="254" t="s">
        <v>915</v>
      </c>
    </row>
    <row r="229" spans="1:15" ht="12.9" customHeight="1" x14ac:dyDescent="0.25">
      <c r="A229" s="35"/>
      <c r="B229" s="35"/>
      <c r="C229" s="49" t="s">
        <v>80</v>
      </c>
      <c r="D229" s="35"/>
      <c r="E229" s="27"/>
      <c r="F229" s="22"/>
      <c r="G229" s="22"/>
      <c r="H229" s="22"/>
      <c r="I229" s="22"/>
      <c r="J229" s="22"/>
      <c r="K229" s="22"/>
      <c r="L229" s="22"/>
      <c r="M229" s="22"/>
      <c r="N229" s="22"/>
      <c r="O229" s="22"/>
    </row>
    <row r="230" spans="1:15" ht="12.9" customHeight="1" x14ac:dyDescent="0.25">
      <c r="A230" s="35"/>
      <c r="B230" s="35"/>
      <c r="C230" s="49" t="s">
        <v>81</v>
      </c>
      <c r="D230" s="35"/>
      <c r="E230" s="35"/>
      <c r="F230" s="22"/>
      <c r="G230" s="22"/>
      <c r="H230" s="22"/>
      <c r="I230" s="22"/>
      <c r="J230" s="22"/>
      <c r="K230" s="22"/>
      <c r="L230" s="22"/>
      <c r="M230" s="22"/>
      <c r="N230" s="22"/>
      <c r="O230" s="22"/>
    </row>
    <row r="231" spans="1:15" ht="12.9" customHeight="1" x14ac:dyDescent="0.25">
      <c r="A231" s="35"/>
      <c r="B231" s="35"/>
      <c r="C231" s="49" t="s">
        <v>41</v>
      </c>
      <c r="D231" s="36"/>
      <c r="E231" s="21"/>
      <c r="F231" s="22"/>
      <c r="G231" s="22"/>
      <c r="H231" s="22"/>
      <c r="I231" s="22"/>
      <c r="J231" s="22"/>
      <c r="K231" s="22"/>
      <c r="L231" s="22"/>
      <c r="M231" s="22"/>
      <c r="N231" s="22"/>
      <c r="O231" s="22"/>
    </row>
    <row r="232" spans="1:15" ht="12.9" customHeight="1" x14ac:dyDescent="0.25">
      <c r="A232" s="35"/>
      <c r="B232" s="35"/>
      <c r="C232" s="49" t="s">
        <v>20</v>
      </c>
      <c r="D232" s="27"/>
      <c r="E232" s="35"/>
      <c r="F232" s="22"/>
      <c r="G232" s="22"/>
      <c r="H232" s="22"/>
      <c r="I232" s="22"/>
      <c r="J232" s="22"/>
      <c r="K232" s="22"/>
      <c r="L232" s="22"/>
      <c r="M232" s="22"/>
      <c r="N232" s="22"/>
      <c r="O232" s="22"/>
    </row>
    <row r="233" spans="1:15" ht="12.9" customHeight="1" x14ac:dyDescent="0.25">
      <c r="A233" s="35"/>
      <c r="B233" s="35"/>
      <c r="C233" s="45" t="s">
        <v>17</v>
      </c>
      <c r="D233" s="27"/>
      <c r="E233" s="35"/>
      <c r="F233" s="22"/>
      <c r="G233" s="22"/>
      <c r="H233" s="22"/>
      <c r="I233" s="22"/>
      <c r="J233" s="22"/>
      <c r="K233" s="22"/>
      <c r="L233" s="22"/>
      <c r="M233" s="22"/>
      <c r="N233" s="22"/>
      <c r="O233" s="22"/>
    </row>
    <row r="234" spans="1:15" ht="12.9" customHeight="1" x14ac:dyDescent="0.25">
      <c r="A234" s="35"/>
      <c r="B234" s="35"/>
      <c r="C234" s="45" t="s">
        <v>26</v>
      </c>
      <c r="D234" s="36"/>
      <c r="E234" s="21"/>
      <c r="F234" s="22"/>
      <c r="G234" s="22"/>
      <c r="H234" s="22"/>
      <c r="I234" s="22"/>
      <c r="J234" s="22"/>
      <c r="K234" s="22"/>
      <c r="L234" s="22"/>
      <c r="M234" s="22"/>
      <c r="N234" s="22"/>
      <c r="O234" s="22"/>
    </row>
    <row r="235" spans="1:15" s="255" customFormat="1" ht="28.5" customHeight="1" x14ac:dyDescent="0.25">
      <c r="A235" s="256" t="s">
        <v>366</v>
      </c>
      <c r="B235" s="256" t="s">
        <v>367</v>
      </c>
      <c r="C235" s="256" t="s">
        <v>3</v>
      </c>
      <c r="D235" s="257" t="s">
        <v>86</v>
      </c>
      <c r="E235" s="256" t="s">
        <v>87</v>
      </c>
      <c r="F235" s="254" t="s">
        <v>364</v>
      </c>
      <c r="G235" s="254" t="s">
        <v>297</v>
      </c>
      <c r="H235" s="254" t="s">
        <v>296</v>
      </c>
      <c r="I235" s="254" t="s">
        <v>298</v>
      </c>
      <c r="J235" s="254" t="s">
        <v>299</v>
      </c>
      <c r="K235" s="254" t="s">
        <v>361</v>
      </c>
      <c r="L235" s="254" t="s">
        <v>362</v>
      </c>
      <c r="M235" s="254" t="s">
        <v>363</v>
      </c>
      <c r="N235" s="254" t="s">
        <v>916</v>
      </c>
      <c r="O235" s="254" t="s">
        <v>915</v>
      </c>
    </row>
    <row r="236" spans="1:15" ht="12.9" customHeight="1" x14ac:dyDescent="0.25">
      <c r="A236" s="35"/>
      <c r="B236" s="35"/>
      <c r="C236" s="26" t="s">
        <v>8</v>
      </c>
      <c r="D236" s="36"/>
      <c r="E236" s="36"/>
      <c r="F236" s="22"/>
      <c r="G236" s="22"/>
      <c r="H236" s="22"/>
      <c r="I236" s="22"/>
      <c r="J236" s="22"/>
      <c r="K236" s="22"/>
      <c r="L236" s="22"/>
      <c r="M236" s="22"/>
      <c r="N236" s="22"/>
      <c r="O236" s="22"/>
    </row>
    <row r="237" spans="1:15" ht="12.9" customHeight="1" x14ac:dyDescent="0.25">
      <c r="A237" s="35"/>
      <c r="B237" s="35"/>
      <c r="C237" s="46" t="s">
        <v>43</v>
      </c>
      <c r="D237" s="36"/>
      <c r="E237" s="21"/>
      <c r="F237" s="22"/>
      <c r="G237" s="22"/>
      <c r="H237" s="22"/>
      <c r="I237" s="22"/>
      <c r="J237" s="22"/>
      <c r="K237" s="22"/>
      <c r="L237" s="22"/>
      <c r="M237" s="22"/>
      <c r="N237" s="22"/>
      <c r="O237" s="22"/>
    </row>
    <row r="238" spans="1:15" ht="12.9" customHeight="1" x14ac:dyDescent="0.25">
      <c r="A238" s="35"/>
      <c r="B238" s="35"/>
      <c r="C238" s="46" t="s">
        <v>41</v>
      </c>
      <c r="D238" s="37"/>
      <c r="E238" s="36"/>
      <c r="F238" s="22"/>
      <c r="G238" s="22"/>
      <c r="H238" s="22"/>
      <c r="I238" s="22"/>
      <c r="J238" s="22"/>
      <c r="K238" s="22"/>
      <c r="L238" s="22"/>
      <c r="M238" s="22"/>
      <c r="N238" s="22"/>
      <c r="O238" s="22"/>
    </row>
    <row r="239" spans="1:15" ht="12.9" customHeight="1" x14ac:dyDescent="0.25">
      <c r="A239" s="35"/>
      <c r="B239" s="35"/>
      <c r="C239" s="46" t="s">
        <v>15</v>
      </c>
      <c r="D239" s="36"/>
      <c r="E239" s="36"/>
      <c r="F239" s="22"/>
      <c r="G239" s="22"/>
      <c r="H239" s="22"/>
      <c r="I239" s="22"/>
      <c r="J239" s="22"/>
      <c r="K239" s="22"/>
      <c r="L239" s="22"/>
      <c r="M239" s="22"/>
      <c r="N239" s="22"/>
      <c r="O239" s="22"/>
    </row>
    <row r="240" spans="1:15" ht="12.9" customHeight="1" x14ac:dyDescent="0.25">
      <c r="A240" s="35"/>
      <c r="B240" s="35"/>
      <c r="C240" s="48" t="s">
        <v>7</v>
      </c>
      <c r="D240" s="37"/>
      <c r="E240" s="35"/>
      <c r="F240" s="22"/>
      <c r="G240" s="22"/>
      <c r="H240" s="22"/>
      <c r="I240" s="22"/>
      <c r="J240" s="22"/>
      <c r="K240" s="22"/>
      <c r="L240" s="22"/>
      <c r="M240" s="22"/>
      <c r="N240" s="22"/>
      <c r="O240" s="22"/>
    </row>
    <row r="241" spans="1:15" s="255" customFormat="1" ht="28.5" customHeight="1" x14ac:dyDescent="0.25">
      <c r="A241" s="256" t="s">
        <v>366</v>
      </c>
      <c r="B241" s="256" t="s">
        <v>367</v>
      </c>
      <c r="C241" s="256" t="s">
        <v>4</v>
      </c>
      <c r="D241" s="257" t="s">
        <v>86</v>
      </c>
      <c r="E241" s="256" t="s">
        <v>87</v>
      </c>
      <c r="F241" s="254" t="s">
        <v>364</v>
      </c>
      <c r="G241" s="254" t="s">
        <v>297</v>
      </c>
      <c r="H241" s="254" t="s">
        <v>296</v>
      </c>
      <c r="I241" s="254" t="s">
        <v>298</v>
      </c>
      <c r="J241" s="254" t="s">
        <v>299</v>
      </c>
      <c r="K241" s="254" t="s">
        <v>361</v>
      </c>
      <c r="L241" s="254" t="s">
        <v>362</v>
      </c>
      <c r="M241" s="254" t="s">
        <v>363</v>
      </c>
      <c r="N241" s="254" t="s">
        <v>916</v>
      </c>
      <c r="O241" s="254" t="s">
        <v>915</v>
      </c>
    </row>
    <row r="242" spans="1:15" ht="12.9" customHeight="1" x14ac:dyDescent="0.25">
      <c r="A242" s="35"/>
      <c r="B242" s="35"/>
      <c r="C242" s="46" t="s">
        <v>43</v>
      </c>
      <c r="D242" s="36"/>
      <c r="E242" s="21"/>
      <c r="F242" s="22"/>
      <c r="G242" s="22"/>
      <c r="H242" s="22"/>
      <c r="I242" s="22"/>
      <c r="J242" s="22"/>
      <c r="K242" s="22"/>
      <c r="L242" s="22"/>
      <c r="M242" s="22"/>
      <c r="N242" s="22"/>
      <c r="O242" s="22"/>
    </row>
    <row r="243" spans="1:15" ht="12.9" customHeight="1" x14ac:dyDescent="0.25">
      <c r="A243" s="35"/>
      <c r="B243" s="35"/>
      <c r="C243" s="26" t="s">
        <v>28</v>
      </c>
      <c r="D243" s="65"/>
      <c r="E243" s="21"/>
      <c r="F243" s="22"/>
      <c r="G243" s="22"/>
      <c r="H243" s="22"/>
      <c r="I243" s="22"/>
      <c r="J243" s="22"/>
      <c r="K243" s="22"/>
      <c r="L243" s="22"/>
      <c r="M243" s="22"/>
      <c r="N243" s="22"/>
      <c r="O243" s="22"/>
    </row>
    <row r="244" spans="1:15" ht="12.9" customHeight="1" x14ac:dyDescent="0.25">
      <c r="A244" s="35"/>
      <c r="B244" s="35"/>
      <c r="C244" s="26" t="s">
        <v>46</v>
      </c>
      <c r="D244" s="65"/>
      <c r="E244" s="21"/>
      <c r="F244" s="22"/>
      <c r="G244" s="22"/>
      <c r="H244" s="22"/>
      <c r="I244" s="22"/>
      <c r="J244" s="22"/>
      <c r="K244" s="22"/>
      <c r="L244" s="22"/>
      <c r="M244" s="22"/>
      <c r="N244" s="22"/>
      <c r="O244" s="22"/>
    </row>
    <row r="245" spans="1:15" ht="12.9" customHeight="1" x14ac:dyDescent="0.25">
      <c r="A245" s="35"/>
      <c r="B245" s="35"/>
      <c r="C245" s="26" t="s">
        <v>41</v>
      </c>
      <c r="D245" s="65"/>
      <c r="E245" s="35"/>
      <c r="F245" s="22"/>
      <c r="G245" s="22"/>
      <c r="H245" s="22"/>
      <c r="I245" s="22"/>
      <c r="J245" s="22"/>
      <c r="K245" s="22"/>
      <c r="L245" s="22"/>
      <c r="M245" s="22"/>
      <c r="N245" s="22"/>
      <c r="O245" s="22"/>
    </row>
    <row r="246" spans="1:15" ht="12.9" customHeight="1" x14ac:dyDescent="0.25">
      <c r="A246" s="35"/>
      <c r="B246" s="35"/>
      <c r="C246" s="49" t="s">
        <v>17</v>
      </c>
      <c r="D246" s="36"/>
      <c r="E246" s="21"/>
      <c r="F246" s="22"/>
      <c r="G246" s="22"/>
      <c r="H246" s="22"/>
      <c r="I246" s="22"/>
      <c r="J246" s="22"/>
      <c r="K246" s="22"/>
      <c r="L246" s="22"/>
      <c r="M246" s="22"/>
      <c r="N246" s="22"/>
      <c r="O246" s="22"/>
    </row>
    <row r="247" spans="1:15" ht="12.9" customHeight="1" x14ac:dyDescent="0.25">
      <c r="A247" s="35"/>
      <c r="B247" s="35"/>
      <c r="C247" s="49" t="s">
        <v>24</v>
      </c>
      <c r="D247" s="36"/>
      <c r="E247" s="21"/>
      <c r="F247" s="22"/>
      <c r="G247" s="22"/>
      <c r="H247" s="22"/>
      <c r="I247" s="22"/>
      <c r="J247" s="22"/>
      <c r="K247" s="22"/>
      <c r="L247" s="22"/>
      <c r="M247" s="22"/>
      <c r="N247" s="22"/>
      <c r="O247" s="22"/>
    </row>
    <row r="248" spans="1:15" ht="12.9" customHeight="1" x14ac:dyDescent="0.25">
      <c r="A248" s="35"/>
      <c r="B248" s="35"/>
      <c r="C248" s="45" t="s">
        <v>9</v>
      </c>
      <c r="D248" s="65"/>
      <c r="E248" s="21"/>
      <c r="F248" s="22"/>
      <c r="G248" s="22"/>
      <c r="H248" s="22"/>
      <c r="I248" s="22"/>
      <c r="J248" s="22"/>
      <c r="K248" s="22"/>
      <c r="L248" s="22"/>
      <c r="M248" s="22"/>
      <c r="N248" s="22"/>
      <c r="O248" s="22"/>
    </row>
    <row r="249" spans="1:15" ht="12.9" customHeight="1" x14ac:dyDescent="0.25">
      <c r="A249" s="35"/>
      <c r="B249" s="35"/>
      <c r="C249" s="45" t="s">
        <v>55</v>
      </c>
      <c r="D249" s="36"/>
      <c r="E249" s="21"/>
      <c r="F249" s="22"/>
      <c r="G249" s="22"/>
      <c r="H249" s="22"/>
      <c r="I249" s="22"/>
      <c r="J249" s="22"/>
      <c r="K249" s="22"/>
      <c r="L249" s="22"/>
      <c r="M249" s="22"/>
      <c r="N249" s="22"/>
      <c r="O249" s="22"/>
    </row>
    <row r="250" spans="1:15" ht="12.9" customHeight="1" x14ac:dyDescent="0.25">
      <c r="A250" s="35"/>
      <c r="B250" s="35"/>
      <c r="C250" s="45" t="s">
        <v>13</v>
      </c>
      <c r="D250" s="36"/>
      <c r="E250" s="21"/>
      <c r="F250" s="22"/>
      <c r="G250" s="22"/>
      <c r="H250" s="22"/>
      <c r="I250" s="22"/>
      <c r="J250" s="22"/>
      <c r="K250" s="22"/>
      <c r="L250" s="22"/>
      <c r="M250" s="22"/>
      <c r="N250" s="22"/>
      <c r="O250" s="22"/>
    </row>
    <row r="251" spans="1:15" ht="12.9" customHeight="1" x14ac:dyDescent="0.25">
      <c r="A251" s="35"/>
      <c r="B251" s="35"/>
      <c r="C251" s="45" t="s">
        <v>69</v>
      </c>
      <c r="D251" s="36"/>
      <c r="E251" s="36"/>
      <c r="F251" s="22"/>
      <c r="G251" s="22"/>
      <c r="H251" s="22"/>
      <c r="I251" s="22"/>
      <c r="J251" s="22"/>
      <c r="K251" s="22"/>
      <c r="L251" s="22"/>
      <c r="M251" s="22"/>
      <c r="N251" s="22"/>
      <c r="O251" s="22"/>
    </row>
    <row r="252" spans="1:15" ht="12.9" customHeight="1" x14ac:dyDescent="0.25">
      <c r="A252" s="35"/>
      <c r="B252" s="35"/>
      <c r="C252" s="26" t="s">
        <v>8</v>
      </c>
      <c r="D252" s="36"/>
      <c r="E252" s="21"/>
      <c r="F252" s="22"/>
      <c r="G252" s="22"/>
      <c r="H252" s="22"/>
      <c r="I252" s="22"/>
      <c r="J252" s="22"/>
      <c r="K252" s="22"/>
      <c r="L252" s="22"/>
      <c r="M252" s="22"/>
      <c r="N252" s="22"/>
      <c r="O252" s="22"/>
    </row>
    <row r="253" spans="1:15" s="255" customFormat="1" ht="28.5" customHeight="1" x14ac:dyDescent="0.25">
      <c r="A253" s="256" t="s">
        <v>366</v>
      </c>
      <c r="B253" s="256" t="s">
        <v>367</v>
      </c>
      <c r="C253" s="256" t="s">
        <v>167</v>
      </c>
      <c r="D253" s="257" t="s">
        <v>86</v>
      </c>
      <c r="E253" s="256" t="s">
        <v>87</v>
      </c>
      <c r="F253" s="254" t="s">
        <v>364</v>
      </c>
      <c r="G253" s="254" t="s">
        <v>297</v>
      </c>
      <c r="H253" s="254" t="s">
        <v>296</v>
      </c>
      <c r="I253" s="254" t="s">
        <v>298</v>
      </c>
      <c r="J253" s="254" t="s">
        <v>299</v>
      </c>
      <c r="K253" s="254" t="s">
        <v>361</v>
      </c>
      <c r="L253" s="254" t="s">
        <v>362</v>
      </c>
      <c r="M253" s="254" t="s">
        <v>363</v>
      </c>
      <c r="N253" s="254" t="s">
        <v>916</v>
      </c>
      <c r="O253" s="254" t="s">
        <v>915</v>
      </c>
    </row>
    <row r="254" spans="1:15" ht="12.9" customHeight="1" x14ac:dyDescent="0.25">
      <c r="A254" s="35"/>
      <c r="B254" s="35"/>
      <c r="C254" s="26" t="s">
        <v>41</v>
      </c>
      <c r="D254" s="36"/>
      <c r="E254" s="66"/>
      <c r="F254" s="22"/>
      <c r="G254" s="22"/>
      <c r="H254" s="22"/>
      <c r="I254" s="22"/>
      <c r="J254" s="22"/>
      <c r="K254" s="22"/>
      <c r="L254" s="22"/>
      <c r="M254" s="22"/>
      <c r="N254" s="22"/>
      <c r="O254" s="22"/>
    </row>
    <row r="255" spans="1:15" ht="12.9" customHeight="1" x14ac:dyDescent="0.25">
      <c r="A255" s="35"/>
      <c r="B255" s="35"/>
      <c r="C255" s="26" t="s">
        <v>69</v>
      </c>
      <c r="D255" s="65"/>
      <c r="E255" s="66"/>
      <c r="F255" s="22"/>
      <c r="G255" s="22"/>
      <c r="H255" s="22"/>
      <c r="I255" s="22"/>
      <c r="J255" s="22"/>
      <c r="K255" s="22"/>
      <c r="L255" s="22"/>
      <c r="M255" s="22"/>
      <c r="N255" s="22"/>
      <c r="O255" s="22"/>
    </row>
    <row r="256" spans="1:15" ht="12.9" customHeight="1" x14ac:dyDescent="0.25">
      <c r="A256" s="35"/>
      <c r="B256" s="35"/>
      <c r="C256" s="26" t="s">
        <v>28</v>
      </c>
      <c r="D256" s="36"/>
      <c r="E256" s="33"/>
      <c r="F256" s="22"/>
      <c r="G256" s="22"/>
      <c r="H256" s="22"/>
      <c r="I256" s="22"/>
      <c r="J256" s="22"/>
      <c r="K256" s="22"/>
      <c r="L256" s="22"/>
      <c r="M256" s="22"/>
      <c r="N256" s="22"/>
      <c r="O256" s="22"/>
    </row>
    <row r="257" spans="1:15" ht="12.9" customHeight="1" x14ac:dyDescent="0.25">
      <c r="A257" s="35"/>
      <c r="B257" s="35"/>
      <c r="C257" s="26" t="s">
        <v>70</v>
      </c>
      <c r="D257" s="36"/>
      <c r="E257" s="65"/>
      <c r="F257" s="22"/>
      <c r="G257" s="22"/>
      <c r="H257" s="22"/>
      <c r="I257" s="22"/>
      <c r="J257" s="22"/>
      <c r="K257" s="22"/>
      <c r="L257" s="22"/>
      <c r="M257" s="22"/>
      <c r="N257" s="22"/>
      <c r="O257" s="22"/>
    </row>
    <row r="258" spans="1:15" ht="12.9" customHeight="1" x14ac:dyDescent="0.25">
      <c r="A258" s="35"/>
      <c r="B258" s="35"/>
      <c r="C258" s="26" t="s">
        <v>15</v>
      </c>
      <c r="D258" s="36"/>
      <c r="E258" s="65"/>
      <c r="F258" s="22"/>
      <c r="G258" s="22"/>
      <c r="H258" s="22"/>
      <c r="I258" s="22"/>
      <c r="J258" s="22"/>
      <c r="K258" s="22"/>
      <c r="L258" s="22"/>
      <c r="M258" s="22"/>
      <c r="N258" s="22"/>
      <c r="O258" s="22"/>
    </row>
    <row r="259" spans="1:15" ht="12.9" customHeight="1" x14ac:dyDescent="0.25">
      <c r="A259" s="35"/>
      <c r="B259" s="35"/>
      <c r="C259" s="26" t="s">
        <v>13</v>
      </c>
      <c r="D259" s="65"/>
      <c r="E259" s="21"/>
      <c r="F259" s="22"/>
      <c r="G259" s="22"/>
      <c r="H259" s="22"/>
      <c r="I259" s="22"/>
      <c r="J259" s="22"/>
      <c r="K259" s="22"/>
      <c r="L259" s="22"/>
      <c r="M259" s="22"/>
      <c r="N259" s="22"/>
      <c r="O259" s="22"/>
    </row>
    <row r="260" spans="1:15" ht="12.9" customHeight="1" x14ac:dyDescent="0.25">
      <c r="A260" s="35"/>
      <c r="B260" s="35"/>
      <c r="C260" s="26" t="s">
        <v>17</v>
      </c>
      <c r="D260" s="65"/>
      <c r="E260" s="21"/>
      <c r="F260" s="22"/>
      <c r="G260" s="22"/>
      <c r="H260" s="22"/>
      <c r="I260" s="22"/>
      <c r="J260" s="22"/>
      <c r="K260" s="22"/>
      <c r="L260" s="22"/>
      <c r="M260" s="22"/>
      <c r="N260" s="22"/>
      <c r="O260" s="22"/>
    </row>
    <row r="261" spans="1:15" ht="12.9" customHeight="1" x14ac:dyDescent="0.25">
      <c r="A261" s="35"/>
      <c r="B261" s="35"/>
      <c r="C261" s="26" t="s">
        <v>7</v>
      </c>
      <c r="D261" s="36"/>
      <c r="E261" s="21"/>
      <c r="F261" s="22"/>
      <c r="G261" s="22"/>
      <c r="H261" s="22"/>
      <c r="I261" s="22"/>
      <c r="J261" s="22"/>
      <c r="K261" s="22"/>
      <c r="L261" s="22"/>
      <c r="M261" s="22"/>
      <c r="N261" s="22"/>
      <c r="O261" s="22"/>
    </row>
    <row r="262" spans="1:15" ht="12.9" customHeight="1" x14ac:dyDescent="0.25">
      <c r="A262" s="35"/>
      <c r="B262" s="35"/>
      <c r="C262" s="26" t="s">
        <v>29</v>
      </c>
      <c r="D262" s="65"/>
      <c r="E262" s="21"/>
      <c r="F262" s="22"/>
      <c r="G262" s="22"/>
      <c r="H262" s="22"/>
      <c r="I262" s="22"/>
      <c r="J262" s="22"/>
      <c r="K262" s="22"/>
      <c r="L262" s="22"/>
      <c r="M262" s="22"/>
      <c r="N262" s="22"/>
      <c r="O262" s="22"/>
    </row>
    <row r="263" spans="1:15" ht="12.9" customHeight="1" x14ac:dyDescent="0.25">
      <c r="A263" s="35"/>
      <c r="B263" s="35"/>
      <c r="C263" s="26" t="s">
        <v>8</v>
      </c>
      <c r="D263" s="36"/>
      <c r="E263" s="21"/>
      <c r="F263" s="22"/>
      <c r="G263" s="22"/>
      <c r="H263" s="22"/>
      <c r="I263" s="22"/>
      <c r="J263" s="22"/>
      <c r="K263" s="22"/>
      <c r="L263" s="22"/>
      <c r="M263" s="22"/>
      <c r="N263" s="22"/>
      <c r="O263" s="22"/>
    </row>
    <row r="264" spans="1:15" s="2" customFormat="1" ht="12.9" customHeight="1" x14ac:dyDescent="0.25">
      <c r="A264" s="35"/>
      <c r="B264" s="35"/>
      <c r="C264" s="26" t="s">
        <v>168</v>
      </c>
      <c r="D264" s="36"/>
      <c r="E264" s="65"/>
      <c r="F264" s="22"/>
      <c r="G264" s="22"/>
      <c r="H264" s="22"/>
      <c r="I264" s="22"/>
      <c r="J264" s="22"/>
      <c r="K264" s="22"/>
      <c r="L264" s="22"/>
      <c r="M264" s="22"/>
      <c r="N264" s="22"/>
      <c r="O264" s="22"/>
    </row>
    <row r="265" spans="1:15" ht="12.9" customHeight="1" x14ac:dyDescent="0.25">
      <c r="A265" s="35"/>
      <c r="B265" s="35"/>
      <c r="C265" s="26" t="s">
        <v>169</v>
      </c>
      <c r="D265" s="36"/>
      <c r="E265" s="36"/>
      <c r="F265" s="22"/>
      <c r="G265" s="22"/>
      <c r="H265" s="22"/>
      <c r="I265" s="22"/>
      <c r="J265" s="22"/>
      <c r="K265" s="22"/>
      <c r="L265" s="22"/>
      <c r="M265" s="22"/>
      <c r="N265" s="22"/>
      <c r="O265" s="22"/>
    </row>
    <row r="266" spans="1:15" s="255" customFormat="1" ht="28.5" customHeight="1" x14ac:dyDescent="0.25">
      <c r="A266" s="256" t="s">
        <v>366</v>
      </c>
      <c r="B266" s="256" t="s">
        <v>367</v>
      </c>
      <c r="C266" s="256" t="s">
        <v>71</v>
      </c>
      <c r="D266" s="257" t="s">
        <v>86</v>
      </c>
      <c r="E266" s="256" t="s">
        <v>87</v>
      </c>
      <c r="F266" s="254" t="s">
        <v>364</v>
      </c>
      <c r="G266" s="254" t="s">
        <v>297</v>
      </c>
      <c r="H266" s="254" t="s">
        <v>296</v>
      </c>
      <c r="I266" s="254" t="s">
        <v>298</v>
      </c>
      <c r="J266" s="254" t="s">
        <v>299</v>
      </c>
      <c r="K266" s="254" t="s">
        <v>361</v>
      </c>
      <c r="L266" s="254" t="s">
        <v>362</v>
      </c>
      <c r="M266" s="254" t="s">
        <v>363</v>
      </c>
      <c r="N266" s="254" t="s">
        <v>916</v>
      </c>
      <c r="O266" s="254" t="s">
        <v>915</v>
      </c>
    </row>
    <row r="267" spans="1:15" ht="12.9" customHeight="1" x14ac:dyDescent="0.25">
      <c r="A267" s="35"/>
      <c r="B267" s="35"/>
      <c r="C267" s="26" t="s">
        <v>19</v>
      </c>
      <c r="D267" s="65"/>
      <c r="E267" s="21"/>
      <c r="F267" s="22"/>
      <c r="G267" s="22"/>
      <c r="H267" s="22"/>
      <c r="I267" s="22"/>
      <c r="J267" s="22"/>
      <c r="K267" s="22"/>
      <c r="L267" s="22"/>
      <c r="M267" s="22"/>
      <c r="N267" s="22"/>
      <c r="O267" s="22"/>
    </row>
    <row r="268" spans="1:15" ht="12.9" customHeight="1" x14ac:dyDescent="0.25">
      <c r="A268" s="35"/>
      <c r="B268" s="35"/>
      <c r="C268" s="49" t="s">
        <v>18</v>
      </c>
      <c r="D268" s="36"/>
      <c r="E268" s="36"/>
      <c r="F268" s="22"/>
      <c r="G268" s="22"/>
      <c r="H268" s="22"/>
      <c r="I268" s="22"/>
      <c r="J268" s="22"/>
      <c r="K268" s="22"/>
      <c r="L268" s="22"/>
      <c r="M268" s="22"/>
      <c r="N268" s="22"/>
      <c r="O268" s="22"/>
    </row>
    <row r="269" spans="1:15" ht="12.9" customHeight="1" x14ac:dyDescent="0.25">
      <c r="A269" s="35"/>
      <c r="B269" s="35"/>
      <c r="C269" s="49" t="s">
        <v>55</v>
      </c>
      <c r="D269" s="36"/>
      <c r="E269" s="21"/>
      <c r="F269" s="22"/>
      <c r="G269" s="22"/>
      <c r="H269" s="22"/>
      <c r="I269" s="22"/>
      <c r="J269" s="22"/>
      <c r="K269" s="22"/>
      <c r="L269" s="22"/>
      <c r="M269" s="22"/>
      <c r="N269" s="22"/>
      <c r="O269" s="22"/>
    </row>
    <row r="270" spans="1:15" ht="12.9" customHeight="1" x14ac:dyDescent="0.25">
      <c r="A270" s="35"/>
      <c r="B270" s="35"/>
      <c r="C270" s="49" t="s">
        <v>65</v>
      </c>
      <c r="D270" s="65"/>
      <c r="E270" s="21"/>
      <c r="F270" s="22"/>
      <c r="G270" s="22"/>
      <c r="H270" s="22"/>
      <c r="I270" s="22"/>
      <c r="J270" s="22"/>
      <c r="K270" s="22"/>
      <c r="L270" s="22"/>
      <c r="M270" s="22"/>
      <c r="N270" s="22"/>
      <c r="O270" s="22"/>
    </row>
    <row r="271" spans="1:15" ht="12.9" customHeight="1" x14ac:dyDescent="0.25">
      <c r="A271" s="35"/>
      <c r="B271" s="35"/>
      <c r="C271" s="49" t="s">
        <v>7</v>
      </c>
      <c r="D271" s="36"/>
      <c r="E271" s="36"/>
      <c r="F271" s="22"/>
      <c r="G271" s="22"/>
      <c r="H271" s="22"/>
      <c r="I271" s="22"/>
      <c r="J271" s="22"/>
      <c r="K271" s="22"/>
      <c r="L271" s="22"/>
      <c r="M271" s="22"/>
      <c r="N271" s="22"/>
      <c r="O271" s="22"/>
    </row>
    <row r="272" spans="1:15" ht="12.9" customHeight="1" x14ac:dyDescent="0.25">
      <c r="A272" s="35"/>
      <c r="B272" s="35"/>
      <c r="C272" s="49" t="s">
        <v>13</v>
      </c>
      <c r="D272" s="36"/>
      <c r="E272" s="36"/>
      <c r="F272" s="22"/>
      <c r="G272" s="22"/>
      <c r="H272" s="22"/>
      <c r="I272" s="22"/>
      <c r="J272" s="22"/>
      <c r="K272" s="22"/>
      <c r="L272" s="22"/>
      <c r="M272" s="22"/>
      <c r="N272" s="22"/>
      <c r="O272" s="22"/>
    </row>
    <row r="273" spans="1:15" ht="12.9" customHeight="1" x14ac:dyDescent="0.25">
      <c r="A273" s="35"/>
      <c r="B273" s="35"/>
      <c r="C273" s="49" t="s">
        <v>70</v>
      </c>
      <c r="D273" s="65"/>
      <c r="E273" s="36"/>
      <c r="F273" s="22"/>
      <c r="G273" s="22"/>
      <c r="H273" s="22"/>
      <c r="I273" s="22"/>
      <c r="J273" s="22"/>
      <c r="K273" s="22"/>
      <c r="L273" s="22"/>
      <c r="M273" s="22"/>
      <c r="N273" s="22"/>
      <c r="O273" s="22"/>
    </row>
    <row r="274" spans="1:15" ht="12.9" customHeight="1" x14ac:dyDescent="0.25">
      <c r="A274" s="35"/>
      <c r="B274" s="35"/>
      <c r="C274" s="49" t="s">
        <v>17</v>
      </c>
      <c r="D274" s="36"/>
      <c r="E274" s="21"/>
      <c r="F274" s="22"/>
      <c r="G274" s="22"/>
      <c r="H274" s="22"/>
      <c r="I274" s="22"/>
      <c r="J274" s="22"/>
      <c r="K274" s="22"/>
      <c r="L274" s="22"/>
      <c r="M274" s="22"/>
      <c r="N274" s="22"/>
      <c r="O274" s="22"/>
    </row>
    <row r="275" spans="1:15" ht="12.9" customHeight="1" x14ac:dyDescent="0.25">
      <c r="A275" s="35"/>
      <c r="B275" s="35"/>
      <c r="C275" s="49" t="s">
        <v>24</v>
      </c>
      <c r="D275" s="65"/>
      <c r="E275" s="36"/>
      <c r="F275" s="22"/>
      <c r="G275" s="22"/>
      <c r="H275" s="22"/>
      <c r="I275" s="22"/>
      <c r="J275" s="22"/>
      <c r="K275" s="22"/>
      <c r="L275" s="22"/>
      <c r="M275" s="22"/>
      <c r="N275" s="22"/>
      <c r="O275" s="22"/>
    </row>
    <row r="276" spans="1:15" ht="12.9" customHeight="1" x14ac:dyDescent="0.25">
      <c r="A276" s="35"/>
      <c r="B276" s="35"/>
      <c r="C276" s="26" t="s">
        <v>8</v>
      </c>
      <c r="D276" s="36"/>
      <c r="E276" s="36"/>
      <c r="F276" s="22"/>
      <c r="G276" s="22"/>
      <c r="H276" s="22"/>
      <c r="I276" s="22"/>
      <c r="J276" s="22"/>
      <c r="K276" s="22"/>
      <c r="L276" s="22"/>
      <c r="M276" s="22"/>
      <c r="N276" s="22"/>
      <c r="O276" s="22"/>
    </row>
    <row r="277" spans="1:15" ht="12.9" customHeight="1" x14ac:dyDescent="0.25">
      <c r="A277" s="35"/>
      <c r="B277" s="35"/>
      <c r="C277" s="26" t="s">
        <v>46</v>
      </c>
      <c r="D277" s="36"/>
      <c r="E277" s="36"/>
      <c r="F277" s="22"/>
      <c r="G277" s="22"/>
      <c r="H277" s="22"/>
      <c r="I277" s="22"/>
      <c r="J277" s="22"/>
      <c r="K277" s="22"/>
      <c r="L277" s="22"/>
      <c r="M277" s="22"/>
      <c r="N277" s="22"/>
      <c r="O277" s="22"/>
    </row>
    <row r="278" spans="1:15" s="255" customFormat="1" ht="28.5" customHeight="1" x14ac:dyDescent="0.25">
      <c r="A278" s="256" t="s">
        <v>366</v>
      </c>
      <c r="B278" s="256" t="s">
        <v>367</v>
      </c>
      <c r="C278" s="256" t="s">
        <v>170</v>
      </c>
      <c r="D278" s="257" t="s">
        <v>86</v>
      </c>
      <c r="E278" s="256" t="s">
        <v>87</v>
      </c>
      <c r="F278" s="254" t="s">
        <v>364</v>
      </c>
      <c r="G278" s="254" t="s">
        <v>297</v>
      </c>
      <c r="H278" s="254" t="s">
        <v>296</v>
      </c>
      <c r="I278" s="254" t="s">
        <v>298</v>
      </c>
      <c r="J278" s="254" t="s">
        <v>299</v>
      </c>
      <c r="K278" s="254" t="s">
        <v>361</v>
      </c>
      <c r="L278" s="254" t="s">
        <v>362</v>
      </c>
      <c r="M278" s="254" t="s">
        <v>363</v>
      </c>
      <c r="N278" s="254" t="s">
        <v>916</v>
      </c>
      <c r="O278" s="254" t="s">
        <v>915</v>
      </c>
    </row>
    <row r="279" spans="1:15" ht="12.9" customHeight="1" x14ac:dyDescent="0.25">
      <c r="A279" s="35"/>
      <c r="B279" s="35"/>
      <c r="C279" s="26" t="s">
        <v>18</v>
      </c>
      <c r="D279" s="38"/>
      <c r="E279" s="28"/>
      <c r="F279" s="22"/>
      <c r="G279" s="22"/>
      <c r="H279" s="22"/>
      <c r="I279" s="22"/>
      <c r="J279" s="22"/>
      <c r="K279" s="22"/>
      <c r="L279" s="22"/>
      <c r="M279" s="22"/>
      <c r="N279" s="22"/>
      <c r="O279" s="22"/>
    </row>
    <row r="280" spans="1:15" ht="12.9" customHeight="1" x14ac:dyDescent="0.25">
      <c r="A280" s="35"/>
      <c r="B280" s="35"/>
      <c r="C280" s="46" t="s">
        <v>29</v>
      </c>
      <c r="D280" s="39"/>
      <c r="E280" s="33"/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 spans="1:15" ht="12.9" customHeight="1" x14ac:dyDescent="0.25">
      <c r="A281" s="35"/>
      <c r="B281" s="35"/>
      <c r="C281" s="46" t="s">
        <v>8</v>
      </c>
      <c r="D281" s="39"/>
      <c r="E281" s="33"/>
      <c r="F281" s="22"/>
      <c r="G281" s="22"/>
      <c r="H281" s="22"/>
      <c r="I281" s="22"/>
      <c r="J281" s="22"/>
      <c r="K281" s="22"/>
      <c r="L281" s="22"/>
      <c r="M281" s="22"/>
      <c r="N281" s="22"/>
      <c r="O281" s="22"/>
    </row>
    <row r="282" spans="1:15" ht="12.9" customHeight="1" x14ac:dyDescent="0.25">
      <c r="A282" s="35"/>
      <c r="B282" s="35"/>
      <c r="C282" s="46" t="s">
        <v>13</v>
      </c>
      <c r="D282" s="39"/>
      <c r="E282" s="33"/>
      <c r="F282" s="22"/>
      <c r="G282" s="22"/>
      <c r="H282" s="22"/>
      <c r="I282" s="22"/>
      <c r="J282" s="22"/>
      <c r="K282" s="22"/>
      <c r="L282" s="22"/>
      <c r="M282" s="22"/>
      <c r="N282" s="22"/>
      <c r="O282" s="22"/>
    </row>
    <row r="283" spans="1:15" ht="12.9" customHeight="1" x14ac:dyDescent="0.25">
      <c r="A283" s="35"/>
      <c r="B283" s="35"/>
      <c r="C283" s="46" t="s">
        <v>255</v>
      </c>
      <c r="D283" s="39"/>
      <c r="E283" s="33"/>
      <c r="F283" s="22"/>
      <c r="G283" s="22"/>
      <c r="H283" s="22"/>
      <c r="I283" s="22"/>
      <c r="J283" s="22"/>
      <c r="K283" s="22"/>
      <c r="L283" s="22"/>
      <c r="M283" s="22"/>
      <c r="N283" s="22"/>
      <c r="O283" s="22"/>
    </row>
    <row r="284" spans="1:15" ht="12" customHeight="1" x14ac:dyDescent="0.25">
      <c r="A284" s="35"/>
      <c r="B284" s="35"/>
      <c r="C284" s="46" t="s">
        <v>17</v>
      </c>
      <c r="D284" s="39"/>
      <c r="E284" s="33"/>
      <c r="F284" s="22"/>
      <c r="G284" s="22"/>
      <c r="H284" s="22"/>
      <c r="I284" s="22"/>
      <c r="J284" s="22"/>
      <c r="K284" s="22"/>
      <c r="L284" s="22"/>
      <c r="M284" s="22"/>
      <c r="N284" s="22"/>
      <c r="O284" s="22"/>
    </row>
    <row r="285" spans="1:15" s="255" customFormat="1" ht="28.5" customHeight="1" x14ac:dyDescent="0.25">
      <c r="A285" s="256" t="s">
        <v>366</v>
      </c>
      <c r="B285" s="256" t="s">
        <v>367</v>
      </c>
      <c r="C285" s="256" t="s">
        <v>14</v>
      </c>
      <c r="D285" s="257" t="s">
        <v>86</v>
      </c>
      <c r="E285" s="256" t="s">
        <v>87</v>
      </c>
      <c r="F285" s="254" t="s">
        <v>364</v>
      </c>
      <c r="G285" s="254" t="s">
        <v>297</v>
      </c>
      <c r="H285" s="254" t="s">
        <v>296</v>
      </c>
      <c r="I285" s="254" t="s">
        <v>298</v>
      </c>
      <c r="J285" s="254" t="s">
        <v>299</v>
      </c>
      <c r="K285" s="254" t="s">
        <v>361</v>
      </c>
      <c r="L285" s="254" t="s">
        <v>362</v>
      </c>
      <c r="M285" s="254" t="s">
        <v>363</v>
      </c>
      <c r="N285" s="254" t="s">
        <v>916</v>
      </c>
      <c r="O285" s="254" t="s">
        <v>915</v>
      </c>
    </row>
    <row r="286" spans="1:15" ht="12.9" customHeight="1" x14ac:dyDescent="0.25">
      <c r="A286" s="35"/>
      <c r="B286" s="35"/>
      <c r="C286" s="49" t="s">
        <v>13</v>
      </c>
      <c r="D286" s="36"/>
      <c r="E286" s="39"/>
      <c r="F286" s="22"/>
      <c r="G286" s="22"/>
      <c r="H286" s="22"/>
      <c r="I286" s="22"/>
      <c r="J286" s="22"/>
      <c r="K286" s="22"/>
      <c r="L286" s="22"/>
      <c r="M286" s="22"/>
      <c r="N286" s="22"/>
      <c r="O286" s="22"/>
    </row>
    <row r="287" spans="1:15" ht="12.9" customHeight="1" x14ac:dyDescent="0.25">
      <c r="A287" s="35"/>
      <c r="B287" s="35"/>
      <c r="C287" s="49" t="s">
        <v>7</v>
      </c>
      <c r="D287" s="36"/>
      <c r="E287" s="39"/>
      <c r="F287" s="22"/>
      <c r="G287" s="22"/>
      <c r="H287" s="22"/>
      <c r="I287" s="22"/>
      <c r="J287" s="22"/>
      <c r="K287" s="22"/>
      <c r="L287" s="22"/>
      <c r="M287" s="22"/>
      <c r="N287" s="22"/>
      <c r="O287" s="22"/>
    </row>
    <row r="288" spans="1:15" ht="12.9" customHeight="1" x14ac:dyDescent="0.25">
      <c r="A288" s="35"/>
      <c r="B288" s="35"/>
      <c r="C288" s="49" t="s">
        <v>29</v>
      </c>
      <c r="D288" s="36"/>
      <c r="E288" s="39"/>
      <c r="F288" s="22"/>
      <c r="G288" s="22"/>
      <c r="H288" s="22"/>
      <c r="I288" s="22"/>
      <c r="J288" s="22"/>
      <c r="K288" s="22"/>
      <c r="L288" s="22"/>
      <c r="M288" s="22"/>
      <c r="N288" s="22"/>
      <c r="O288" s="22"/>
    </row>
    <row r="289" spans="1:15" ht="12.9" customHeight="1" x14ac:dyDescent="0.25">
      <c r="A289" s="35"/>
      <c r="B289" s="35"/>
      <c r="C289" s="49" t="s">
        <v>15</v>
      </c>
      <c r="D289" s="65"/>
      <c r="E289" s="35"/>
      <c r="F289" s="22"/>
      <c r="G289" s="22"/>
      <c r="H289" s="22"/>
      <c r="I289" s="22"/>
      <c r="J289" s="22"/>
      <c r="K289" s="22"/>
      <c r="L289" s="22"/>
      <c r="M289" s="22"/>
      <c r="N289" s="22"/>
      <c r="O289" s="22"/>
    </row>
    <row r="290" spans="1:15" ht="12.9" customHeight="1" x14ac:dyDescent="0.25">
      <c r="A290" s="35"/>
      <c r="B290" s="35"/>
      <c r="C290" s="49" t="s">
        <v>65</v>
      </c>
      <c r="D290" s="36"/>
      <c r="E290" s="39"/>
      <c r="F290" s="22"/>
      <c r="G290" s="22"/>
      <c r="H290" s="22"/>
      <c r="I290" s="22"/>
      <c r="J290" s="22"/>
      <c r="K290" s="22"/>
      <c r="L290" s="22"/>
      <c r="M290" s="22"/>
      <c r="N290" s="22"/>
      <c r="O290" s="22"/>
    </row>
    <row r="291" spans="1:15" ht="12.9" customHeight="1" x14ac:dyDescent="0.25">
      <c r="A291" s="35"/>
      <c r="B291" s="35"/>
      <c r="C291" s="49" t="s">
        <v>17</v>
      </c>
      <c r="D291" s="36"/>
      <c r="E291" s="39"/>
      <c r="F291" s="22"/>
      <c r="G291" s="22"/>
      <c r="H291" s="22"/>
      <c r="I291" s="22"/>
      <c r="J291" s="22"/>
      <c r="K291" s="22"/>
      <c r="L291" s="22"/>
      <c r="M291" s="22"/>
      <c r="N291" s="22"/>
      <c r="O291" s="22"/>
    </row>
    <row r="292" spans="1:15" ht="12.9" customHeight="1" x14ac:dyDescent="0.25">
      <c r="A292" s="35"/>
      <c r="B292" s="35"/>
      <c r="C292" s="26" t="s">
        <v>8</v>
      </c>
      <c r="D292" s="341"/>
      <c r="E292" s="35"/>
      <c r="F292" s="22"/>
      <c r="G292" s="22"/>
      <c r="H292" s="22"/>
      <c r="I292" s="22"/>
      <c r="J292" s="22"/>
      <c r="K292" s="22"/>
      <c r="L292" s="22"/>
      <c r="M292" s="22"/>
      <c r="N292" s="22"/>
      <c r="O292" s="22"/>
    </row>
    <row r="293" spans="1:15" ht="12.9" customHeight="1" x14ac:dyDescent="0.25">
      <c r="A293" s="35"/>
      <c r="B293" s="35"/>
      <c r="C293" s="26" t="s">
        <v>18</v>
      </c>
      <c r="D293" s="341"/>
      <c r="E293" s="35"/>
      <c r="F293" s="22"/>
      <c r="G293" s="22"/>
      <c r="H293" s="22"/>
      <c r="I293" s="22"/>
      <c r="J293" s="22"/>
      <c r="K293" s="22"/>
      <c r="L293" s="22"/>
      <c r="M293" s="22"/>
      <c r="N293" s="22"/>
      <c r="O293" s="22"/>
    </row>
    <row r="294" spans="1:15" ht="12.9" customHeight="1" x14ac:dyDescent="0.25">
      <c r="A294" s="35"/>
      <c r="B294" s="35"/>
      <c r="C294" s="26" t="s">
        <v>26</v>
      </c>
      <c r="D294" s="36"/>
      <c r="E294" s="39"/>
      <c r="F294" s="22"/>
      <c r="G294" s="22"/>
      <c r="H294" s="22"/>
      <c r="I294" s="22"/>
      <c r="J294" s="22"/>
      <c r="K294" s="22"/>
      <c r="L294" s="22"/>
      <c r="M294" s="22"/>
      <c r="N294" s="22"/>
      <c r="O294" s="22"/>
    </row>
    <row r="295" spans="1:15" ht="12.9" customHeight="1" x14ac:dyDescent="0.25">
      <c r="A295" s="35"/>
      <c r="B295" s="35"/>
      <c r="C295" s="26" t="s">
        <v>70</v>
      </c>
      <c r="D295" s="36"/>
      <c r="E295" s="39"/>
      <c r="F295" s="22"/>
      <c r="G295" s="22"/>
      <c r="H295" s="22"/>
      <c r="I295" s="22"/>
      <c r="J295" s="22"/>
      <c r="K295" s="22"/>
      <c r="L295" s="22"/>
      <c r="M295" s="22"/>
      <c r="N295" s="22"/>
      <c r="O295" s="22"/>
    </row>
    <row r="296" spans="1:15" ht="12.9" customHeight="1" x14ac:dyDescent="0.25">
      <c r="A296" s="35"/>
      <c r="B296" s="35"/>
      <c r="C296" s="26" t="s">
        <v>9</v>
      </c>
      <c r="D296" s="39"/>
      <c r="E296" s="39"/>
      <c r="F296" s="22"/>
      <c r="G296" s="22"/>
      <c r="H296" s="22"/>
      <c r="I296" s="22"/>
      <c r="J296" s="22"/>
      <c r="K296" s="22"/>
      <c r="L296" s="22"/>
      <c r="M296" s="22"/>
      <c r="N296" s="22"/>
      <c r="O296" s="22"/>
    </row>
    <row r="297" spans="1:15" s="255" customFormat="1" ht="28.5" customHeight="1" x14ac:dyDescent="0.25">
      <c r="A297" s="256" t="s">
        <v>366</v>
      </c>
      <c r="B297" s="256" t="s">
        <v>367</v>
      </c>
      <c r="C297" s="256" t="s">
        <v>36</v>
      </c>
      <c r="D297" s="257" t="s">
        <v>86</v>
      </c>
      <c r="E297" s="256" t="s">
        <v>87</v>
      </c>
      <c r="F297" s="254" t="s">
        <v>364</v>
      </c>
      <c r="G297" s="254" t="s">
        <v>297</v>
      </c>
      <c r="H297" s="254" t="s">
        <v>296</v>
      </c>
      <c r="I297" s="254" t="s">
        <v>298</v>
      </c>
      <c r="J297" s="254" t="s">
        <v>299</v>
      </c>
      <c r="K297" s="254" t="s">
        <v>361</v>
      </c>
      <c r="L297" s="254" t="s">
        <v>362</v>
      </c>
      <c r="M297" s="254" t="s">
        <v>363</v>
      </c>
      <c r="N297" s="254" t="s">
        <v>916</v>
      </c>
      <c r="O297" s="254" t="s">
        <v>915</v>
      </c>
    </row>
    <row r="298" spans="1:15" ht="12.9" customHeight="1" x14ac:dyDescent="0.25">
      <c r="A298" s="35"/>
      <c r="B298" s="35"/>
      <c r="C298" s="26" t="s">
        <v>18</v>
      </c>
      <c r="D298" s="36"/>
      <c r="E298" s="27"/>
      <c r="F298" s="22"/>
      <c r="G298" s="22"/>
      <c r="H298" s="22"/>
      <c r="I298" s="22"/>
      <c r="J298" s="22"/>
      <c r="K298" s="22"/>
      <c r="L298" s="22"/>
      <c r="M298" s="22"/>
      <c r="N298" s="22"/>
      <c r="O298" s="22"/>
    </row>
    <row r="299" spans="1:15" ht="12.9" customHeight="1" x14ac:dyDescent="0.25">
      <c r="A299" s="35"/>
      <c r="B299" s="35"/>
      <c r="C299" s="26" t="s">
        <v>34</v>
      </c>
      <c r="D299" s="36"/>
      <c r="E299" s="27"/>
      <c r="F299" s="22"/>
      <c r="G299" s="22"/>
      <c r="H299" s="22"/>
      <c r="I299" s="22"/>
      <c r="J299" s="22"/>
      <c r="K299" s="22"/>
      <c r="L299" s="22"/>
      <c r="M299" s="22"/>
      <c r="N299" s="22"/>
      <c r="O299" s="22"/>
    </row>
    <row r="300" spans="1:15" ht="12.9" customHeight="1" x14ac:dyDescent="0.25">
      <c r="A300" s="35"/>
      <c r="B300" s="35"/>
      <c r="C300" s="26" t="s">
        <v>17</v>
      </c>
      <c r="D300" s="36"/>
      <c r="E300" s="27"/>
      <c r="F300" s="22"/>
      <c r="G300" s="22"/>
      <c r="H300" s="22"/>
      <c r="I300" s="22"/>
      <c r="J300" s="22"/>
      <c r="K300" s="22"/>
      <c r="L300" s="22"/>
      <c r="M300" s="22"/>
      <c r="N300" s="22"/>
      <c r="O300" s="22"/>
    </row>
    <row r="301" spans="1:15" ht="12.9" customHeight="1" x14ac:dyDescent="0.25">
      <c r="A301" s="35"/>
      <c r="B301" s="35"/>
      <c r="C301" s="26" t="s">
        <v>29</v>
      </c>
      <c r="D301" s="36"/>
      <c r="E301" s="27"/>
      <c r="F301" s="22"/>
      <c r="G301" s="22"/>
      <c r="H301" s="22"/>
      <c r="I301" s="22"/>
      <c r="J301" s="22"/>
      <c r="K301" s="22"/>
      <c r="L301" s="22"/>
      <c r="M301" s="22"/>
      <c r="N301" s="22"/>
      <c r="O301" s="22"/>
    </row>
    <row r="302" spans="1:15" ht="12.9" customHeight="1" x14ac:dyDescent="0.25">
      <c r="A302" s="35"/>
      <c r="B302" s="35"/>
      <c r="C302" s="26" t="s">
        <v>33</v>
      </c>
      <c r="D302" s="36"/>
      <c r="E302" s="27"/>
      <c r="F302" s="22"/>
      <c r="G302" s="22"/>
      <c r="H302" s="22"/>
      <c r="I302" s="22"/>
      <c r="J302" s="22"/>
      <c r="K302" s="22"/>
      <c r="L302" s="22"/>
      <c r="M302" s="22"/>
      <c r="N302" s="22"/>
      <c r="O302" s="22"/>
    </row>
    <row r="303" spans="1:15" ht="12.9" customHeight="1" x14ac:dyDescent="0.25">
      <c r="A303" s="35"/>
      <c r="B303" s="35"/>
      <c r="C303" s="26" t="s">
        <v>82</v>
      </c>
      <c r="D303" s="36"/>
      <c r="E303" s="27"/>
      <c r="F303" s="22"/>
      <c r="G303" s="22"/>
      <c r="H303" s="22"/>
      <c r="I303" s="22"/>
      <c r="J303" s="22"/>
      <c r="K303" s="22"/>
      <c r="L303" s="22"/>
      <c r="M303" s="22"/>
      <c r="N303" s="22"/>
      <c r="O303" s="22"/>
    </row>
    <row r="304" spans="1:15" ht="12.9" customHeight="1" x14ac:dyDescent="0.25">
      <c r="A304" s="35"/>
      <c r="B304" s="35"/>
      <c r="C304" s="26" t="s">
        <v>26</v>
      </c>
      <c r="D304" s="36"/>
      <c r="E304" s="27"/>
      <c r="F304" s="22"/>
      <c r="G304" s="22"/>
      <c r="H304" s="22"/>
      <c r="I304" s="22"/>
      <c r="J304" s="22"/>
      <c r="K304" s="22"/>
      <c r="L304" s="22"/>
      <c r="M304" s="22"/>
      <c r="N304" s="22"/>
      <c r="O304" s="22"/>
    </row>
    <row r="305" spans="1:15" ht="12.9" customHeight="1" x14ac:dyDescent="0.25">
      <c r="A305" s="35"/>
      <c r="B305" s="35"/>
      <c r="C305" s="26" t="s">
        <v>35</v>
      </c>
      <c r="D305" s="65"/>
      <c r="E305" s="27"/>
      <c r="F305" s="22"/>
      <c r="G305" s="22"/>
      <c r="H305" s="22"/>
      <c r="I305" s="22"/>
      <c r="J305" s="22"/>
      <c r="K305" s="22"/>
      <c r="L305" s="22"/>
      <c r="M305" s="22"/>
      <c r="N305" s="22"/>
      <c r="O305" s="22"/>
    </row>
    <row r="306" spans="1:15" ht="12.9" customHeight="1" x14ac:dyDescent="0.25">
      <c r="A306" s="35"/>
      <c r="B306" s="35"/>
      <c r="C306" s="26" t="s">
        <v>24</v>
      </c>
      <c r="D306" s="36"/>
      <c r="E306" s="27"/>
      <c r="F306" s="22"/>
      <c r="G306" s="22"/>
      <c r="H306" s="22"/>
      <c r="I306" s="22"/>
      <c r="J306" s="22"/>
      <c r="K306" s="22"/>
      <c r="L306" s="22"/>
      <c r="M306" s="22"/>
      <c r="N306" s="22"/>
      <c r="O306" s="22"/>
    </row>
    <row r="307" spans="1:15" ht="12.9" customHeight="1" x14ac:dyDescent="0.25">
      <c r="A307" s="35"/>
      <c r="B307" s="35"/>
      <c r="C307" s="26" t="s">
        <v>30</v>
      </c>
      <c r="D307" s="65"/>
      <c r="E307" s="27"/>
      <c r="F307" s="22"/>
      <c r="G307" s="22"/>
      <c r="H307" s="22"/>
      <c r="I307" s="22"/>
      <c r="J307" s="22"/>
      <c r="K307" s="22"/>
      <c r="L307" s="22"/>
      <c r="M307" s="22"/>
      <c r="N307" s="22"/>
      <c r="O307" s="22"/>
    </row>
    <row r="308" spans="1:15" s="255" customFormat="1" ht="28.5" customHeight="1" x14ac:dyDescent="0.25">
      <c r="A308" s="256" t="s">
        <v>366</v>
      </c>
      <c r="B308" s="256" t="s">
        <v>367</v>
      </c>
      <c r="C308" s="256" t="s">
        <v>84</v>
      </c>
      <c r="D308" s="257" t="s">
        <v>86</v>
      </c>
      <c r="E308" s="256" t="s">
        <v>87</v>
      </c>
      <c r="F308" s="254" t="s">
        <v>364</v>
      </c>
      <c r="G308" s="254" t="s">
        <v>297</v>
      </c>
      <c r="H308" s="254" t="s">
        <v>296</v>
      </c>
      <c r="I308" s="254" t="s">
        <v>298</v>
      </c>
      <c r="J308" s="254" t="s">
        <v>299</v>
      </c>
      <c r="K308" s="254" t="s">
        <v>361</v>
      </c>
      <c r="L308" s="254" t="s">
        <v>362</v>
      </c>
      <c r="M308" s="254" t="s">
        <v>363</v>
      </c>
      <c r="N308" s="254" t="s">
        <v>916</v>
      </c>
      <c r="O308" s="254" t="s">
        <v>915</v>
      </c>
    </row>
    <row r="309" spans="1:15" ht="12.9" customHeight="1" x14ac:dyDescent="0.25">
      <c r="A309" s="35"/>
      <c r="B309" s="35"/>
      <c r="C309" s="46" t="s">
        <v>37</v>
      </c>
      <c r="D309" s="36"/>
      <c r="E309" s="35"/>
      <c r="F309" s="22"/>
      <c r="G309" s="22"/>
      <c r="H309" s="22"/>
      <c r="I309" s="22"/>
      <c r="J309" s="22"/>
      <c r="K309" s="22"/>
      <c r="L309" s="22"/>
      <c r="M309" s="22"/>
      <c r="N309" s="22"/>
      <c r="O309" s="22"/>
    </row>
    <row r="310" spans="1:15" ht="12.9" customHeight="1" x14ac:dyDescent="0.25">
      <c r="A310" s="35"/>
      <c r="B310" s="35"/>
      <c r="C310" s="46" t="s">
        <v>131</v>
      </c>
      <c r="D310" s="36"/>
      <c r="E310" s="28"/>
      <c r="F310" s="22"/>
      <c r="G310" s="22"/>
      <c r="H310" s="22"/>
      <c r="I310" s="22"/>
      <c r="J310" s="22"/>
      <c r="K310" s="22"/>
      <c r="L310" s="22"/>
      <c r="M310" s="22"/>
      <c r="N310" s="22"/>
      <c r="O310" s="22"/>
    </row>
    <row r="311" spans="1:15" ht="12.9" customHeight="1" x14ac:dyDescent="0.25">
      <c r="A311" s="35"/>
      <c r="B311" s="35"/>
      <c r="C311" s="26" t="s">
        <v>65</v>
      </c>
      <c r="D311" s="65"/>
      <c r="E311" s="35"/>
      <c r="F311" s="22"/>
      <c r="G311" s="22"/>
      <c r="H311" s="22"/>
      <c r="I311" s="22"/>
      <c r="J311" s="22"/>
      <c r="K311" s="22"/>
      <c r="L311" s="22"/>
      <c r="M311" s="22"/>
      <c r="N311" s="22"/>
      <c r="O311" s="22"/>
    </row>
    <row r="312" spans="1:15" ht="12.9" customHeight="1" x14ac:dyDescent="0.25">
      <c r="A312" s="35"/>
      <c r="B312" s="35"/>
      <c r="C312" s="26" t="s">
        <v>74</v>
      </c>
      <c r="D312" s="65"/>
      <c r="E312" s="35"/>
      <c r="F312" s="22"/>
      <c r="G312" s="22"/>
      <c r="H312" s="22"/>
      <c r="I312" s="22"/>
      <c r="J312" s="22"/>
      <c r="K312" s="22"/>
      <c r="L312" s="22"/>
      <c r="M312" s="22"/>
      <c r="N312" s="22"/>
      <c r="O312" s="22"/>
    </row>
    <row r="313" spans="1:15" ht="12.9" customHeight="1" x14ac:dyDescent="0.25">
      <c r="A313" s="35"/>
      <c r="B313" s="35"/>
      <c r="C313" s="26" t="s">
        <v>75</v>
      </c>
      <c r="D313" s="36"/>
      <c r="E313" s="29"/>
      <c r="F313" s="22"/>
      <c r="G313" s="22"/>
      <c r="H313" s="22"/>
      <c r="I313" s="22"/>
      <c r="J313" s="22"/>
      <c r="K313" s="22"/>
      <c r="L313" s="22"/>
      <c r="M313" s="22"/>
      <c r="N313" s="22"/>
      <c r="O313" s="22"/>
    </row>
    <row r="314" spans="1:15" ht="12.9" customHeight="1" x14ac:dyDescent="0.25">
      <c r="A314" s="35"/>
      <c r="B314" s="35"/>
      <c r="C314" s="26" t="s">
        <v>76</v>
      </c>
      <c r="D314" s="65"/>
      <c r="E314" s="35"/>
      <c r="F314" s="22"/>
      <c r="G314" s="22"/>
      <c r="H314" s="22"/>
      <c r="I314" s="22"/>
      <c r="J314" s="22"/>
      <c r="K314" s="22"/>
      <c r="L314" s="22"/>
      <c r="M314" s="22"/>
      <c r="N314" s="22"/>
      <c r="O314" s="22"/>
    </row>
    <row r="315" spans="1:15" ht="12.9" customHeight="1" x14ac:dyDescent="0.25">
      <c r="A315" s="35"/>
      <c r="B315" s="35"/>
      <c r="C315" s="46" t="s">
        <v>77</v>
      </c>
      <c r="D315" s="65"/>
      <c r="E315" s="67"/>
      <c r="F315" s="22"/>
      <c r="G315" s="22"/>
      <c r="H315" s="22"/>
      <c r="I315" s="22"/>
      <c r="J315" s="22"/>
      <c r="K315" s="22"/>
      <c r="L315" s="22"/>
      <c r="M315" s="22"/>
      <c r="N315" s="22"/>
      <c r="O315" s="22"/>
    </row>
    <row r="316" spans="1:15" ht="12.9" customHeight="1" x14ac:dyDescent="0.25">
      <c r="A316" s="35"/>
      <c r="B316" s="35"/>
      <c r="C316" s="46" t="s">
        <v>78</v>
      </c>
      <c r="D316" s="36"/>
      <c r="E316" s="35"/>
      <c r="F316" s="22"/>
      <c r="G316" s="22"/>
      <c r="H316" s="22"/>
      <c r="I316" s="22"/>
      <c r="J316" s="22"/>
      <c r="K316" s="22"/>
      <c r="L316" s="22"/>
      <c r="M316" s="22"/>
      <c r="N316" s="22"/>
      <c r="O316" s="22"/>
    </row>
    <row r="317" spans="1:15" ht="12.9" customHeight="1" x14ac:dyDescent="0.25">
      <c r="A317" s="35"/>
      <c r="B317" s="35"/>
      <c r="C317" s="26" t="s">
        <v>17</v>
      </c>
      <c r="D317" s="36"/>
      <c r="E317" s="36"/>
      <c r="F317" s="22"/>
      <c r="G317" s="22"/>
      <c r="H317" s="22"/>
      <c r="I317" s="22"/>
      <c r="J317" s="22"/>
      <c r="K317" s="22"/>
      <c r="L317" s="22"/>
      <c r="M317" s="22"/>
      <c r="N317" s="22"/>
      <c r="O317" s="22"/>
    </row>
    <row r="318" spans="1:15" ht="12.9" customHeight="1" x14ac:dyDescent="0.25">
      <c r="A318" s="35"/>
      <c r="B318" s="35"/>
      <c r="C318" s="26" t="s">
        <v>79</v>
      </c>
      <c r="D318" s="36"/>
      <c r="E318" s="35"/>
      <c r="F318" s="22"/>
      <c r="G318" s="22"/>
      <c r="H318" s="22"/>
      <c r="I318" s="22"/>
      <c r="J318" s="22"/>
      <c r="K318" s="22"/>
      <c r="L318" s="22"/>
      <c r="M318" s="22"/>
      <c r="N318" s="22"/>
      <c r="O318" s="22"/>
    </row>
    <row r="319" spans="1:15" s="255" customFormat="1" ht="28.5" customHeight="1" x14ac:dyDescent="0.25">
      <c r="A319" s="256" t="s">
        <v>366</v>
      </c>
      <c r="B319" s="256" t="s">
        <v>367</v>
      </c>
      <c r="C319" s="256" t="s">
        <v>66</v>
      </c>
      <c r="D319" s="257" t="s">
        <v>86</v>
      </c>
      <c r="E319" s="256" t="s">
        <v>87</v>
      </c>
      <c r="F319" s="254" t="s">
        <v>364</v>
      </c>
      <c r="G319" s="254" t="s">
        <v>297</v>
      </c>
      <c r="H319" s="254" t="s">
        <v>296</v>
      </c>
      <c r="I319" s="254" t="s">
        <v>298</v>
      </c>
      <c r="J319" s="254" t="s">
        <v>299</v>
      </c>
      <c r="K319" s="254" t="s">
        <v>361</v>
      </c>
      <c r="L319" s="254" t="s">
        <v>362</v>
      </c>
      <c r="M319" s="254" t="s">
        <v>363</v>
      </c>
      <c r="N319" s="254" t="s">
        <v>916</v>
      </c>
      <c r="O319" s="254" t="s">
        <v>915</v>
      </c>
    </row>
    <row r="320" spans="1:15" ht="12.9" customHeight="1" x14ac:dyDescent="0.25">
      <c r="A320" s="1"/>
      <c r="B320" s="1"/>
      <c r="C320" s="26" t="s">
        <v>67</v>
      </c>
      <c r="D320" s="327"/>
      <c r="E320" s="327"/>
      <c r="F320" s="22"/>
      <c r="G320" s="22"/>
      <c r="H320" s="22"/>
      <c r="I320" s="22"/>
      <c r="J320" s="22"/>
      <c r="K320" s="22"/>
      <c r="L320" s="22"/>
      <c r="M320" s="22"/>
      <c r="N320" s="22"/>
      <c r="O320" s="22"/>
    </row>
    <row r="321" spans="1:15" ht="12.9" customHeight="1" x14ac:dyDescent="0.25">
      <c r="A321" s="35"/>
      <c r="B321" s="1"/>
      <c r="C321" s="26" t="s">
        <v>17</v>
      </c>
      <c r="D321" s="342"/>
      <c r="E321" s="36"/>
      <c r="F321" s="22"/>
      <c r="G321" s="22"/>
      <c r="H321" s="22"/>
      <c r="I321" s="22"/>
      <c r="J321" s="22"/>
      <c r="K321" s="22"/>
      <c r="L321" s="22"/>
      <c r="M321" s="22"/>
      <c r="N321" s="22"/>
      <c r="O321" s="22"/>
    </row>
    <row r="322" spans="1:15" ht="12.9" customHeight="1" x14ac:dyDescent="0.25">
      <c r="A322" s="1"/>
      <c r="B322" s="35"/>
      <c r="C322" s="26" t="s">
        <v>13</v>
      </c>
      <c r="D322" s="36"/>
      <c r="E322" s="36"/>
      <c r="F322" s="22"/>
      <c r="G322" s="22"/>
      <c r="H322" s="22"/>
      <c r="I322" s="22"/>
      <c r="J322" s="22"/>
      <c r="K322" s="22"/>
      <c r="L322" s="22"/>
      <c r="M322" s="22"/>
      <c r="N322" s="22"/>
      <c r="O322" s="22"/>
    </row>
    <row r="323" spans="1:15" ht="12.9" customHeight="1" x14ac:dyDescent="0.25">
      <c r="A323" s="1"/>
      <c r="B323" s="35"/>
      <c r="C323" s="26" t="s">
        <v>55</v>
      </c>
      <c r="D323" s="327"/>
      <c r="E323" s="1"/>
      <c r="F323" s="22"/>
      <c r="G323" s="22"/>
      <c r="H323" s="22"/>
      <c r="I323" s="22"/>
      <c r="J323" s="22"/>
      <c r="K323" s="22"/>
      <c r="L323" s="22"/>
      <c r="M323" s="22"/>
      <c r="N323" s="22"/>
      <c r="O323" s="22"/>
    </row>
    <row r="324" spans="1:15" ht="12.9" customHeight="1" x14ac:dyDescent="0.25">
      <c r="A324" s="35"/>
      <c r="B324" s="1"/>
      <c r="C324" s="26" t="s">
        <v>30</v>
      </c>
      <c r="D324" s="342"/>
      <c r="E324" s="36"/>
      <c r="F324" s="22"/>
      <c r="G324" s="22"/>
      <c r="H324" s="22"/>
      <c r="I324" s="22"/>
      <c r="J324" s="22"/>
      <c r="K324" s="22"/>
      <c r="L324" s="22"/>
      <c r="M324" s="22"/>
      <c r="N324" s="22"/>
      <c r="O324" s="22"/>
    </row>
    <row r="325" spans="1:15" s="2" customFormat="1" ht="12.9" customHeight="1" x14ac:dyDescent="0.25">
      <c r="A325" s="327"/>
      <c r="B325" s="35"/>
      <c r="C325" s="26" t="s">
        <v>19</v>
      </c>
      <c r="D325" s="35"/>
      <c r="E325" s="327"/>
      <c r="F325" s="22"/>
      <c r="G325" s="22"/>
      <c r="H325" s="22"/>
      <c r="I325" s="22"/>
      <c r="J325" s="22"/>
      <c r="K325" s="22"/>
      <c r="L325" s="22"/>
      <c r="M325" s="22"/>
      <c r="N325" s="22"/>
      <c r="O325" s="22"/>
    </row>
    <row r="326" spans="1:15" s="2" customFormat="1" ht="12.9" customHeight="1" x14ac:dyDescent="0.25">
      <c r="A326" s="1"/>
      <c r="B326" s="35"/>
      <c r="C326" s="26" t="s">
        <v>43</v>
      </c>
      <c r="D326" s="36"/>
      <c r="E326" s="1"/>
      <c r="F326" s="22"/>
      <c r="G326" s="22"/>
      <c r="H326" s="22"/>
      <c r="I326" s="22"/>
      <c r="J326" s="22"/>
      <c r="K326" s="22"/>
      <c r="L326" s="22"/>
      <c r="M326" s="22"/>
      <c r="N326" s="22"/>
      <c r="O326" s="22"/>
    </row>
    <row r="327" spans="1:15" ht="12.9" customHeight="1" x14ac:dyDescent="0.25">
      <c r="A327" s="1"/>
      <c r="B327" s="1"/>
      <c r="C327" s="26" t="s">
        <v>41</v>
      </c>
      <c r="D327" s="327"/>
      <c r="E327" s="327"/>
      <c r="F327" s="22"/>
      <c r="G327" s="22"/>
      <c r="H327" s="22"/>
      <c r="I327" s="22"/>
      <c r="J327" s="22"/>
      <c r="K327" s="22"/>
      <c r="L327" s="22"/>
      <c r="M327" s="22"/>
      <c r="N327" s="22"/>
      <c r="O327" s="22"/>
    </row>
    <row r="328" spans="1:15" ht="12.9" customHeight="1" x14ac:dyDescent="0.25">
      <c r="A328" s="35"/>
      <c r="B328" s="35"/>
      <c r="C328" s="46" t="s">
        <v>83</v>
      </c>
      <c r="D328" s="36"/>
      <c r="E328" s="36"/>
      <c r="F328" s="22"/>
      <c r="G328" s="22"/>
      <c r="H328" s="22"/>
      <c r="I328" s="22"/>
      <c r="J328" s="22"/>
      <c r="K328" s="22"/>
      <c r="L328" s="22"/>
      <c r="M328" s="22"/>
      <c r="N328" s="22"/>
      <c r="O328" s="22"/>
    </row>
    <row r="329" spans="1:15" ht="12.9" customHeight="1" x14ac:dyDescent="0.25">
      <c r="A329" s="35"/>
      <c r="B329" s="35"/>
      <c r="C329" s="46" t="s">
        <v>8</v>
      </c>
      <c r="D329" s="35"/>
      <c r="E329" s="68"/>
      <c r="F329" s="22"/>
      <c r="G329" s="22"/>
      <c r="H329" s="22"/>
      <c r="I329" s="22"/>
      <c r="J329" s="22"/>
      <c r="K329" s="22"/>
      <c r="L329" s="22"/>
      <c r="M329" s="22"/>
      <c r="N329" s="22"/>
      <c r="O329" s="22"/>
    </row>
    <row r="330" spans="1:15" ht="12.9" customHeight="1" x14ac:dyDescent="0.25">
      <c r="A330" s="40">
        <f>SUM(A44:A329)</f>
        <v>0</v>
      </c>
      <c r="B330" s="40">
        <f>SUM(B44:B329)</f>
        <v>0</v>
      </c>
      <c r="C330" s="51" t="s">
        <v>106</v>
      </c>
      <c r="D330" s="40">
        <f>SUM(D23:D329)</f>
        <v>0</v>
      </c>
      <c r="E330" s="40">
        <f>SUM(E23:E329)</f>
        <v>0</v>
      </c>
      <c r="F330" s="40">
        <f t="shared" ref="F330:O330" si="0">SUM(F38:F329)</f>
        <v>0</v>
      </c>
      <c r="G330" s="40">
        <f t="shared" si="0"/>
        <v>0</v>
      </c>
      <c r="H330" s="40">
        <f t="shared" si="0"/>
        <v>0</v>
      </c>
      <c r="I330" s="40">
        <f t="shared" si="0"/>
        <v>0</v>
      </c>
      <c r="J330" s="40">
        <f t="shared" si="0"/>
        <v>0</v>
      </c>
      <c r="K330" s="40">
        <f t="shared" si="0"/>
        <v>0</v>
      </c>
      <c r="L330" s="40">
        <f t="shared" si="0"/>
        <v>0</v>
      </c>
      <c r="M330" s="40">
        <f t="shared" si="0"/>
        <v>0</v>
      </c>
      <c r="N330" s="40">
        <f t="shared" si="0"/>
        <v>0</v>
      </c>
      <c r="O330" s="40">
        <f t="shared" si="0"/>
        <v>0</v>
      </c>
    </row>
    <row r="331" spans="1:15" s="270" customFormat="1" ht="12.9" customHeight="1" x14ac:dyDescent="0.25">
      <c r="A331" s="267"/>
      <c r="B331" s="267"/>
      <c r="C331" s="267"/>
      <c r="D331" s="268"/>
      <c r="E331" s="269"/>
      <c r="F331" s="269"/>
      <c r="I331" s="271">
        <v>40</v>
      </c>
      <c r="J331" s="271">
        <v>40</v>
      </c>
    </row>
    <row r="332" spans="1:15" s="255" customFormat="1" ht="28.5" customHeight="1" x14ac:dyDescent="0.25">
      <c r="A332" s="256" t="s">
        <v>366</v>
      </c>
      <c r="B332" s="256" t="s">
        <v>367</v>
      </c>
      <c r="C332" s="256" t="s">
        <v>5</v>
      </c>
      <c r="D332" s="257" t="s">
        <v>86</v>
      </c>
      <c r="E332" s="256" t="s">
        <v>87</v>
      </c>
      <c r="F332" s="254" t="s">
        <v>364</v>
      </c>
      <c r="G332" s="254" t="s">
        <v>297</v>
      </c>
      <c r="H332" s="254" t="s">
        <v>296</v>
      </c>
      <c r="I332" s="254" t="s">
        <v>298</v>
      </c>
      <c r="J332" s="254" t="s">
        <v>299</v>
      </c>
      <c r="K332" s="254" t="s">
        <v>361</v>
      </c>
      <c r="L332" s="254" t="s">
        <v>362</v>
      </c>
      <c r="M332" s="254" t="s">
        <v>363</v>
      </c>
      <c r="N332" s="254" t="s">
        <v>916</v>
      </c>
      <c r="O332" s="254" t="s">
        <v>915</v>
      </c>
    </row>
    <row r="333" spans="1:15" ht="12.9" customHeight="1" x14ac:dyDescent="0.25">
      <c r="A333" s="35"/>
      <c r="B333" s="35"/>
      <c r="C333" s="45" t="s">
        <v>370</v>
      </c>
      <c r="D333" s="36"/>
      <c r="E333" s="27"/>
      <c r="F333" s="22"/>
      <c r="G333" s="22"/>
      <c r="H333" s="22"/>
      <c r="I333" s="22"/>
      <c r="J333" s="22"/>
      <c r="K333" s="22"/>
      <c r="L333" s="22"/>
      <c r="M333" s="22"/>
      <c r="N333" s="22"/>
      <c r="O333" s="22"/>
    </row>
    <row r="334" spans="1:15" ht="12.9" customHeight="1" x14ac:dyDescent="0.25">
      <c r="A334" s="35"/>
      <c r="B334" s="35"/>
      <c r="C334" s="45" t="s">
        <v>369</v>
      </c>
      <c r="D334" s="36"/>
      <c r="E334" s="65"/>
      <c r="F334" s="22"/>
      <c r="G334" s="22"/>
      <c r="H334" s="22"/>
      <c r="I334" s="22"/>
      <c r="J334" s="22"/>
      <c r="K334" s="22"/>
      <c r="L334" s="22"/>
      <c r="M334" s="22"/>
      <c r="N334" s="22"/>
      <c r="O334" s="22"/>
    </row>
    <row r="335" spans="1:15" ht="12.9" customHeight="1" x14ac:dyDescent="0.25">
      <c r="A335" s="35"/>
      <c r="B335" s="35"/>
      <c r="C335" s="45" t="s">
        <v>368</v>
      </c>
      <c r="D335" s="65"/>
      <c r="E335" s="27"/>
      <c r="F335" s="22"/>
      <c r="G335" s="22"/>
      <c r="H335" s="22"/>
      <c r="I335" s="22"/>
      <c r="J335" s="22"/>
      <c r="K335" s="22"/>
      <c r="L335" s="22"/>
      <c r="M335" s="22"/>
      <c r="N335" s="22"/>
      <c r="O335" s="22"/>
    </row>
    <row r="336" spans="1:15" ht="12.9" customHeight="1" x14ac:dyDescent="0.25">
      <c r="A336" s="35"/>
      <c r="B336" s="35"/>
      <c r="C336" s="45" t="s">
        <v>371</v>
      </c>
      <c r="D336" s="35"/>
      <c r="E336" s="27"/>
      <c r="F336" s="22"/>
      <c r="G336" s="22"/>
      <c r="H336" s="22"/>
      <c r="I336" s="22"/>
      <c r="J336" s="22"/>
      <c r="K336" s="22"/>
      <c r="L336" s="22"/>
      <c r="M336" s="22"/>
      <c r="N336" s="22"/>
      <c r="O336" s="22"/>
    </row>
    <row r="337" spans="1:15" ht="12.9" customHeight="1" x14ac:dyDescent="0.25">
      <c r="A337" s="35"/>
      <c r="B337" s="35"/>
      <c r="C337" s="45" t="s">
        <v>181</v>
      </c>
      <c r="D337" s="36"/>
      <c r="E337" s="27"/>
      <c r="F337" s="22"/>
      <c r="G337" s="22"/>
      <c r="H337" s="22"/>
      <c r="I337" s="22"/>
      <c r="J337" s="22"/>
      <c r="K337" s="22"/>
      <c r="L337" s="22"/>
      <c r="M337" s="22"/>
      <c r="N337" s="22"/>
      <c r="O337" s="22"/>
    </row>
    <row r="338" spans="1:15" ht="12.9" customHeight="1" x14ac:dyDescent="0.25">
      <c r="A338" s="35"/>
      <c r="B338" s="35"/>
      <c r="C338" s="45" t="s">
        <v>314</v>
      </c>
      <c r="D338" s="35"/>
      <c r="E338" s="66"/>
      <c r="F338" s="22"/>
      <c r="G338" s="22"/>
      <c r="H338" s="22"/>
      <c r="I338" s="22"/>
      <c r="J338" s="22"/>
      <c r="K338" s="22"/>
      <c r="L338" s="22"/>
      <c r="M338" s="22"/>
      <c r="N338" s="22"/>
      <c r="O338" s="22"/>
    </row>
    <row r="339" spans="1:15" ht="12.9" customHeight="1" x14ac:dyDescent="0.25">
      <c r="A339" s="35"/>
      <c r="B339" s="35"/>
      <c r="C339" s="52" t="s">
        <v>22</v>
      </c>
      <c r="D339" s="35"/>
      <c r="E339" s="27"/>
      <c r="F339" s="22"/>
      <c r="G339" s="22"/>
      <c r="H339" s="22"/>
      <c r="I339" s="22"/>
      <c r="J339" s="22"/>
      <c r="K339" s="22"/>
      <c r="L339" s="22"/>
      <c r="M339" s="22"/>
      <c r="N339" s="22"/>
      <c r="O339" s="22"/>
    </row>
    <row r="340" spans="1:15" ht="12.9" customHeight="1" x14ac:dyDescent="0.25">
      <c r="A340" s="35"/>
      <c r="B340" s="35"/>
      <c r="C340" s="49" t="s">
        <v>43</v>
      </c>
      <c r="D340" s="35"/>
      <c r="E340" s="27"/>
      <c r="F340" s="22"/>
      <c r="G340" s="22"/>
      <c r="H340" s="22"/>
      <c r="I340" s="22"/>
      <c r="J340" s="22"/>
      <c r="K340" s="22"/>
      <c r="L340" s="22"/>
      <c r="M340" s="22"/>
      <c r="N340" s="22"/>
      <c r="O340" s="22"/>
    </row>
    <row r="341" spans="1:15" ht="12.9" customHeight="1" x14ac:dyDescent="0.25">
      <c r="A341" s="35"/>
      <c r="B341" s="35"/>
      <c r="C341" s="49" t="s">
        <v>95</v>
      </c>
      <c r="D341" s="35"/>
      <c r="E341" s="35"/>
      <c r="F341" s="22"/>
      <c r="G341" s="22"/>
      <c r="H341" s="22"/>
      <c r="I341" s="22"/>
      <c r="J341" s="22"/>
      <c r="K341" s="22"/>
      <c r="L341" s="22"/>
      <c r="M341" s="22"/>
      <c r="N341" s="22"/>
      <c r="O341" s="22"/>
    </row>
    <row r="342" spans="1:15" ht="12.9" customHeight="1" x14ac:dyDescent="0.25">
      <c r="A342" s="35"/>
      <c r="B342" s="35"/>
      <c r="C342" s="53" t="s">
        <v>634</v>
      </c>
      <c r="D342" s="36"/>
      <c r="E342" s="35"/>
      <c r="F342" s="22"/>
      <c r="G342" s="22"/>
      <c r="H342" s="22"/>
      <c r="I342" s="22"/>
      <c r="J342" s="22"/>
      <c r="K342" s="22"/>
      <c r="L342" s="22"/>
      <c r="M342" s="22"/>
      <c r="N342" s="22"/>
      <c r="O342" s="22"/>
    </row>
    <row r="343" spans="1:15" s="31" customFormat="1" ht="12.9" customHeight="1" x14ac:dyDescent="0.25">
      <c r="A343" s="35"/>
      <c r="B343" s="35"/>
      <c r="C343" s="52" t="s">
        <v>15</v>
      </c>
      <c r="D343" s="35"/>
      <c r="E343" s="66"/>
      <c r="F343" s="22"/>
      <c r="G343" s="22"/>
      <c r="H343" s="22"/>
      <c r="I343" s="22"/>
      <c r="J343" s="22"/>
      <c r="K343" s="22"/>
      <c r="L343" s="22"/>
      <c r="M343" s="22"/>
      <c r="N343" s="22"/>
      <c r="O343" s="22"/>
    </row>
    <row r="344" spans="1:15" ht="12.9" customHeight="1" x14ac:dyDescent="0.25">
      <c r="A344" s="35"/>
      <c r="B344" s="35"/>
      <c r="C344" s="52" t="s">
        <v>16</v>
      </c>
      <c r="D344" s="35"/>
      <c r="E344" s="65"/>
      <c r="F344" s="22"/>
      <c r="G344" s="22"/>
      <c r="H344" s="22"/>
      <c r="I344" s="22"/>
      <c r="J344" s="22"/>
      <c r="K344" s="22"/>
      <c r="L344" s="22"/>
      <c r="M344" s="22"/>
      <c r="N344" s="22"/>
      <c r="O344" s="22"/>
    </row>
    <row r="345" spans="1:15" ht="12.9" customHeight="1" x14ac:dyDescent="0.25">
      <c r="A345" s="35"/>
      <c r="B345" s="35"/>
      <c r="C345" s="49" t="s">
        <v>96</v>
      </c>
      <c r="D345" s="65"/>
      <c r="E345" s="36"/>
      <c r="F345" s="22"/>
      <c r="G345" s="22"/>
      <c r="H345" s="22"/>
      <c r="I345" s="22"/>
      <c r="J345" s="22"/>
      <c r="K345" s="22"/>
      <c r="L345" s="22"/>
      <c r="M345" s="22"/>
      <c r="N345" s="22"/>
      <c r="O345" s="22"/>
    </row>
    <row r="346" spans="1:15" ht="12.9" customHeight="1" x14ac:dyDescent="0.25">
      <c r="A346" s="35"/>
      <c r="B346" s="35"/>
      <c r="C346" s="49" t="s">
        <v>8</v>
      </c>
      <c r="D346" s="35"/>
      <c r="E346" s="27"/>
      <c r="F346" s="22"/>
      <c r="G346" s="22"/>
      <c r="H346" s="22"/>
      <c r="I346" s="22"/>
      <c r="J346" s="22"/>
      <c r="K346" s="22"/>
      <c r="L346" s="22"/>
      <c r="M346" s="22"/>
      <c r="N346" s="22"/>
      <c r="O346" s="22"/>
    </row>
    <row r="347" spans="1:15" ht="12.9" customHeight="1" x14ac:dyDescent="0.25">
      <c r="A347" s="35"/>
      <c r="B347" s="35"/>
      <c r="C347" s="53" t="s">
        <v>315</v>
      </c>
      <c r="D347" s="36"/>
      <c r="E347" s="27"/>
      <c r="F347" s="22"/>
      <c r="G347" s="22"/>
      <c r="H347" s="22"/>
      <c r="I347" s="22"/>
      <c r="J347" s="22"/>
      <c r="K347" s="22"/>
      <c r="L347" s="22"/>
      <c r="M347" s="22"/>
      <c r="N347" s="22"/>
      <c r="O347" s="22"/>
    </row>
    <row r="348" spans="1:15" ht="12.9" customHeight="1" x14ac:dyDescent="0.25">
      <c r="A348" s="35"/>
      <c r="B348" s="35"/>
      <c r="C348" s="53" t="s">
        <v>108</v>
      </c>
      <c r="D348" s="36"/>
      <c r="E348" s="27"/>
      <c r="F348" s="22"/>
      <c r="G348" s="22"/>
      <c r="H348" s="22"/>
      <c r="I348" s="22"/>
      <c r="J348" s="22"/>
      <c r="K348" s="22"/>
      <c r="L348" s="22"/>
      <c r="M348" s="22"/>
      <c r="N348" s="22"/>
      <c r="O348" s="22"/>
    </row>
    <row r="349" spans="1:15" ht="12.9" customHeight="1" x14ac:dyDescent="0.25">
      <c r="A349" s="27"/>
      <c r="B349" s="35"/>
      <c r="C349" s="53" t="s">
        <v>478</v>
      </c>
      <c r="D349" s="36"/>
      <c r="E349" s="327" t="s">
        <v>342</v>
      </c>
      <c r="F349" s="22"/>
      <c r="G349" s="22"/>
      <c r="H349" s="22"/>
      <c r="I349" s="22"/>
      <c r="J349" s="22"/>
      <c r="K349" s="22"/>
      <c r="L349" s="22"/>
      <c r="M349" s="22"/>
      <c r="N349" s="22"/>
      <c r="O349" s="22"/>
    </row>
    <row r="350" spans="1:15" ht="12.9" customHeight="1" x14ac:dyDescent="0.25">
      <c r="A350" s="35"/>
      <c r="B350" s="35"/>
      <c r="C350" s="53" t="s">
        <v>24</v>
      </c>
      <c r="D350" s="65"/>
      <c r="E350" s="35"/>
      <c r="F350" s="22"/>
      <c r="G350" s="22"/>
      <c r="H350" s="22"/>
      <c r="I350" s="22"/>
      <c r="J350" s="22"/>
      <c r="K350" s="22"/>
      <c r="L350" s="22"/>
      <c r="M350" s="22"/>
      <c r="N350" s="22"/>
      <c r="O350" s="22"/>
    </row>
    <row r="351" spans="1:15" ht="12.9" customHeight="1" x14ac:dyDescent="0.25">
      <c r="A351" s="35"/>
      <c r="B351" s="35"/>
      <c r="C351" s="60" t="s">
        <v>171</v>
      </c>
      <c r="D351" s="35"/>
      <c r="E351" s="27"/>
      <c r="F351" s="22"/>
      <c r="G351" s="22"/>
      <c r="H351" s="22"/>
      <c r="I351" s="22"/>
      <c r="J351" s="22"/>
      <c r="K351" s="22"/>
      <c r="L351" s="22"/>
      <c r="M351" s="22"/>
      <c r="N351" s="22"/>
      <c r="O351" s="22"/>
    </row>
    <row r="352" spans="1:15" ht="12.9" customHeight="1" x14ac:dyDescent="0.25">
      <c r="A352" s="35"/>
      <c r="B352" s="35"/>
      <c r="C352" s="45" t="s">
        <v>30</v>
      </c>
      <c r="D352" s="35"/>
      <c r="E352" s="27"/>
      <c r="F352" s="22"/>
      <c r="G352" s="22"/>
      <c r="H352" s="22"/>
      <c r="I352" s="22"/>
      <c r="J352" s="22"/>
      <c r="K352" s="22"/>
      <c r="L352" s="22"/>
      <c r="M352" s="22"/>
      <c r="N352" s="22"/>
      <c r="O352" s="22"/>
    </row>
    <row r="353" spans="1:15" ht="12.9" customHeight="1" x14ac:dyDescent="0.25">
      <c r="A353" s="35"/>
      <c r="B353" s="35"/>
      <c r="C353" s="53" t="s">
        <v>9</v>
      </c>
      <c r="D353" s="35"/>
      <c r="E353" s="27"/>
      <c r="F353" s="22"/>
      <c r="G353" s="22"/>
      <c r="H353" s="22"/>
      <c r="I353" s="22"/>
      <c r="J353" s="22"/>
      <c r="K353" s="22"/>
      <c r="L353" s="22"/>
      <c r="M353" s="22"/>
      <c r="N353" s="22"/>
      <c r="O353" s="22"/>
    </row>
    <row r="354" spans="1:15" ht="12.9" customHeight="1" x14ac:dyDescent="0.25">
      <c r="A354" s="35"/>
      <c r="B354" s="35"/>
      <c r="C354" s="52" t="s">
        <v>13</v>
      </c>
      <c r="D354" s="36"/>
      <c r="E354" s="27"/>
      <c r="F354" s="22"/>
      <c r="G354" s="22"/>
      <c r="H354" s="22"/>
      <c r="I354" s="22"/>
      <c r="J354" s="22"/>
      <c r="K354" s="22"/>
      <c r="L354" s="22"/>
      <c r="M354" s="22"/>
      <c r="N354" s="22"/>
      <c r="O354" s="22"/>
    </row>
    <row r="355" spans="1:15" ht="12.9" customHeight="1" x14ac:dyDescent="0.25">
      <c r="A355" s="35"/>
      <c r="B355" s="35"/>
      <c r="C355" s="49" t="s">
        <v>25</v>
      </c>
      <c r="D355" s="35"/>
      <c r="E355" s="27"/>
      <c r="F355" s="22"/>
      <c r="G355" s="22"/>
      <c r="H355" s="22"/>
      <c r="I355" s="22"/>
      <c r="J355" s="22"/>
      <c r="K355" s="22"/>
      <c r="L355" s="22"/>
      <c r="M355" s="22"/>
      <c r="N355" s="22"/>
      <c r="O355" s="22"/>
    </row>
    <row r="356" spans="1:15" ht="12.9" customHeight="1" x14ac:dyDescent="0.25">
      <c r="A356" s="35"/>
      <c r="B356" s="35"/>
      <c r="C356" s="52" t="s">
        <v>32</v>
      </c>
      <c r="D356" s="36"/>
      <c r="E356" s="27"/>
      <c r="F356" s="22"/>
      <c r="G356" s="22"/>
      <c r="H356" s="22"/>
      <c r="I356" s="22"/>
      <c r="J356" s="22"/>
      <c r="K356" s="22"/>
      <c r="L356" s="22"/>
      <c r="M356" s="22"/>
      <c r="N356" s="22"/>
      <c r="O356" s="22"/>
    </row>
    <row r="357" spans="1:15" ht="12.9" customHeight="1" x14ac:dyDescent="0.25">
      <c r="A357" s="35"/>
      <c r="B357" s="35"/>
      <c r="C357" s="52" t="s">
        <v>23</v>
      </c>
      <c r="D357" s="36"/>
      <c r="E357" s="35"/>
      <c r="F357" s="22"/>
      <c r="G357" s="22"/>
      <c r="H357" s="22"/>
      <c r="I357" s="22"/>
      <c r="J357" s="22"/>
      <c r="K357" s="22"/>
      <c r="L357" s="22"/>
      <c r="M357" s="22"/>
      <c r="N357" s="22"/>
      <c r="O357" s="22"/>
    </row>
    <row r="358" spans="1:15" ht="12.9" customHeight="1" x14ac:dyDescent="0.25">
      <c r="A358" s="35"/>
      <c r="B358" s="35"/>
      <c r="C358" s="53" t="s">
        <v>633</v>
      </c>
      <c r="D358" s="36"/>
      <c r="E358" s="27"/>
      <c r="F358" s="22"/>
      <c r="G358" s="22"/>
      <c r="H358" s="22"/>
      <c r="I358" s="22"/>
      <c r="J358" s="22"/>
      <c r="K358" s="22"/>
      <c r="L358" s="22"/>
      <c r="M358" s="22"/>
      <c r="N358" s="22"/>
      <c r="O358" s="22"/>
    </row>
    <row r="359" spans="1:15" ht="12.9" customHeight="1" x14ac:dyDescent="0.25">
      <c r="A359" s="35"/>
      <c r="B359" s="35"/>
      <c r="C359" s="49" t="s">
        <v>98</v>
      </c>
      <c r="D359" s="35"/>
      <c r="E359" s="35"/>
      <c r="F359" s="22"/>
      <c r="G359" s="22"/>
      <c r="H359" s="22"/>
      <c r="I359" s="22"/>
      <c r="J359" s="22"/>
      <c r="K359" s="22"/>
      <c r="L359" s="22"/>
      <c r="M359" s="22"/>
      <c r="N359" s="22"/>
      <c r="O359" s="22"/>
    </row>
    <row r="360" spans="1:15" ht="12.9" customHeight="1" x14ac:dyDescent="0.25">
      <c r="A360" s="35"/>
      <c r="B360" s="35"/>
      <c r="C360" s="49" t="s">
        <v>18</v>
      </c>
      <c r="D360" s="35"/>
      <c r="E360" s="36"/>
      <c r="F360" s="22"/>
      <c r="G360" s="22"/>
      <c r="H360" s="22"/>
      <c r="I360" s="22"/>
      <c r="J360" s="22"/>
      <c r="K360" s="22"/>
      <c r="L360" s="22"/>
      <c r="M360" s="22"/>
      <c r="N360" s="22"/>
      <c r="O360" s="22"/>
    </row>
    <row r="361" spans="1:15" ht="12.9" customHeight="1" x14ac:dyDescent="0.25">
      <c r="A361" s="35"/>
      <c r="B361" s="35"/>
      <c r="C361" s="45" t="s">
        <v>316</v>
      </c>
      <c r="D361" s="36"/>
      <c r="E361" s="36"/>
      <c r="F361" s="22"/>
      <c r="G361" s="22"/>
      <c r="H361" s="22"/>
      <c r="I361" s="22"/>
      <c r="J361" s="22"/>
      <c r="K361" s="22"/>
      <c r="L361" s="22"/>
      <c r="M361" s="22"/>
      <c r="N361" s="22"/>
      <c r="O361" s="22"/>
    </row>
    <row r="362" spans="1:15" ht="12.9" customHeight="1" x14ac:dyDescent="0.25">
      <c r="A362" s="35"/>
      <c r="B362" s="35"/>
      <c r="C362" s="49" t="s">
        <v>41</v>
      </c>
      <c r="D362" s="35"/>
      <c r="E362" s="36"/>
      <c r="F362" s="22"/>
      <c r="G362" s="22"/>
      <c r="H362" s="22"/>
      <c r="I362" s="22"/>
      <c r="J362" s="22"/>
      <c r="K362" s="22"/>
      <c r="L362" s="22"/>
      <c r="M362" s="22"/>
      <c r="N362" s="22"/>
      <c r="O362" s="22"/>
    </row>
    <row r="363" spans="1:15" ht="12.9" customHeight="1" x14ac:dyDescent="0.25">
      <c r="A363" s="35"/>
      <c r="B363" s="35"/>
      <c r="C363" s="49" t="s">
        <v>135</v>
      </c>
      <c r="D363" s="36"/>
      <c r="E363" s="66"/>
      <c r="F363" s="22"/>
      <c r="G363" s="22"/>
      <c r="H363" s="22"/>
      <c r="I363" s="22"/>
      <c r="J363" s="22"/>
      <c r="K363" s="22"/>
      <c r="L363" s="22"/>
      <c r="M363" s="22"/>
      <c r="N363" s="22"/>
      <c r="O363" s="22"/>
    </row>
    <row r="364" spans="1:15" ht="12.9" customHeight="1" x14ac:dyDescent="0.25">
      <c r="A364" s="35"/>
      <c r="B364" s="35"/>
      <c r="C364" s="52" t="s">
        <v>31</v>
      </c>
      <c r="D364" s="36"/>
      <c r="E364" s="27"/>
      <c r="F364" s="22"/>
      <c r="G364" s="22"/>
      <c r="H364" s="22"/>
      <c r="I364" s="22"/>
      <c r="J364" s="22"/>
      <c r="K364" s="22"/>
      <c r="L364" s="22"/>
      <c r="M364" s="22"/>
      <c r="N364" s="22"/>
      <c r="O364" s="22"/>
    </row>
    <row r="365" spans="1:15" ht="12.9" customHeight="1" x14ac:dyDescent="0.25">
      <c r="A365" s="35"/>
      <c r="B365" s="35"/>
      <c r="C365" s="49" t="s">
        <v>83</v>
      </c>
      <c r="D365" s="35"/>
      <c r="E365" s="27"/>
      <c r="F365" s="22"/>
      <c r="G365" s="22"/>
      <c r="H365" s="22"/>
      <c r="I365" s="22"/>
      <c r="J365" s="22"/>
      <c r="K365" s="22"/>
      <c r="L365" s="22"/>
      <c r="M365" s="22"/>
      <c r="N365" s="22"/>
      <c r="O365" s="22"/>
    </row>
    <row r="366" spans="1:15" ht="12.9" customHeight="1" x14ac:dyDescent="0.25">
      <c r="A366" s="35"/>
      <c r="B366" s="35"/>
      <c r="C366" s="53" t="s">
        <v>100</v>
      </c>
      <c r="D366" s="36"/>
      <c r="E366" s="27"/>
      <c r="F366" s="22"/>
      <c r="G366" s="22"/>
      <c r="H366" s="22"/>
      <c r="I366" s="22"/>
      <c r="J366" s="22"/>
      <c r="K366" s="22"/>
      <c r="L366" s="22"/>
      <c r="M366" s="22"/>
      <c r="N366" s="22"/>
      <c r="O366" s="22"/>
    </row>
    <row r="367" spans="1:15" ht="12.9" customHeight="1" x14ac:dyDescent="0.25">
      <c r="A367" s="35"/>
      <c r="B367" s="35"/>
      <c r="C367" s="53" t="s">
        <v>7</v>
      </c>
      <c r="D367" s="36"/>
      <c r="E367" s="27"/>
      <c r="F367" s="22"/>
      <c r="G367" s="22"/>
      <c r="H367" s="22"/>
      <c r="I367" s="22"/>
      <c r="J367" s="22"/>
      <c r="K367" s="22"/>
      <c r="L367" s="22"/>
      <c r="M367" s="22"/>
      <c r="N367" s="22"/>
      <c r="O367" s="22"/>
    </row>
    <row r="368" spans="1:15" ht="12.9" customHeight="1" x14ac:dyDescent="0.25">
      <c r="A368" s="35"/>
      <c r="B368" s="35"/>
      <c r="C368" s="53" t="s">
        <v>448</v>
      </c>
      <c r="D368" s="36"/>
      <c r="E368" s="27"/>
      <c r="F368" s="22"/>
      <c r="G368" s="22"/>
      <c r="H368" s="22"/>
      <c r="I368" s="22"/>
      <c r="J368" s="22"/>
      <c r="K368" s="22"/>
      <c r="L368" s="22"/>
      <c r="M368" s="22"/>
      <c r="N368" s="22"/>
      <c r="O368" s="22"/>
    </row>
    <row r="369" spans="1:15" ht="12.9" customHeight="1" x14ac:dyDescent="0.25">
      <c r="A369" s="35"/>
      <c r="B369" s="35"/>
      <c r="C369" s="53" t="s">
        <v>116</v>
      </c>
      <c r="D369" s="36"/>
      <c r="E369" s="27"/>
      <c r="F369" s="22"/>
      <c r="G369" s="22"/>
      <c r="H369" s="22"/>
      <c r="I369" s="22"/>
      <c r="J369" s="22"/>
      <c r="K369" s="22"/>
      <c r="L369" s="22"/>
      <c r="M369" s="22"/>
      <c r="N369" s="22"/>
      <c r="O369" s="22"/>
    </row>
    <row r="370" spans="1:15" ht="12.9" customHeight="1" x14ac:dyDescent="0.25">
      <c r="A370" s="35"/>
      <c r="B370" s="35"/>
      <c r="C370" s="53" t="s">
        <v>159</v>
      </c>
      <c r="D370" s="36"/>
      <c r="E370" s="27"/>
      <c r="F370" s="22"/>
      <c r="G370" s="22"/>
      <c r="H370" s="22"/>
      <c r="I370" s="22"/>
      <c r="J370" s="22"/>
      <c r="K370" s="22"/>
      <c r="L370" s="22"/>
      <c r="M370" s="22"/>
      <c r="N370" s="22"/>
      <c r="O370" s="22"/>
    </row>
    <row r="371" spans="1:15" ht="12.9" customHeight="1" x14ac:dyDescent="0.25">
      <c r="A371" s="35"/>
      <c r="B371" s="35"/>
      <c r="C371" s="60" t="s">
        <v>691</v>
      </c>
      <c r="D371" s="35"/>
      <c r="E371" s="66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15" ht="12.9" customHeight="1" x14ac:dyDescent="0.25">
      <c r="A372" s="35"/>
      <c r="B372" s="35"/>
      <c r="C372" s="53" t="s">
        <v>55</v>
      </c>
      <c r="D372" s="65"/>
      <c r="E372" s="27"/>
      <c r="F372" s="22"/>
      <c r="G372" s="22"/>
      <c r="H372" s="22"/>
      <c r="I372" s="22"/>
      <c r="J372" s="22"/>
      <c r="K372" s="22"/>
      <c r="L372" s="22"/>
      <c r="M372" s="22"/>
      <c r="N372" s="22"/>
      <c r="O372" s="22"/>
    </row>
    <row r="373" spans="1:15" ht="12.9" customHeight="1" x14ac:dyDescent="0.25">
      <c r="A373" s="40">
        <f>+SUM(A333:A372)</f>
        <v>0</v>
      </c>
      <c r="B373" s="40">
        <f>+SUM(B333:B372)</f>
        <v>0</v>
      </c>
      <c r="C373" s="51" t="s">
        <v>106</v>
      </c>
      <c r="D373" s="40">
        <f t="shared" ref="D373:M373" si="1">+SUM(D333:D372)</f>
        <v>0</v>
      </c>
      <c r="E373" s="40">
        <f t="shared" si="1"/>
        <v>0</v>
      </c>
      <c r="F373" s="40">
        <f t="shared" si="1"/>
        <v>0</v>
      </c>
      <c r="G373" s="40">
        <f t="shared" si="1"/>
        <v>0</v>
      </c>
      <c r="H373" s="40">
        <f t="shared" si="1"/>
        <v>0</v>
      </c>
      <c r="I373" s="40">
        <f t="shared" si="1"/>
        <v>0</v>
      </c>
      <c r="J373" s="40">
        <f t="shared" si="1"/>
        <v>0</v>
      </c>
      <c r="K373" s="40">
        <f t="shared" si="1"/>
        <v>0</v>
      </c>
      <c r="L373" s="40">
        <f t="shared" si="1"/>
        <v>0</v>
      </c>
      <c r="M373" s="40">
        <f t="shared" si="1"/>
        <v>0</v>
      </c>
      <c r="N373" s="40">
        <f t="shared" ref="N373:O373" si="2">+SUM(N333:N372)</f>
        <v>0</v>
      </c>
      <c r="O373" s="40">
        <f t="shared" si="2"/>
        <v>0</v>
      </c>
    </row>
    <row r="374" spans="1:15" ht="12.9" customHeight="1" x14ac:dyDescent="0.25"/>
    <row r="375" spans="1:15" s="255" customFormat="1" ht="28.5" customHeight="1" x14ac:dyDescent="0.25">
      <c r="A375" s="256" t="s">
        <v>366</v>
      </c>
      <c r="B375" s="256" t="s">
        <v>367</v>
      </c>
      <c r="C375" s="256" t="s">
        <v>110</v>
      </c>
      <c r="D375" s="257" t="s">
        <v>86</v>
      </c>
      <c r="E375" s="256" t="s">
        <v>87</v>
      </c>
      <c r="F375" s="254" t="s">
        <v>364</v>
      </c>
      <c r="G375" s="254" t="s">
        <v>297</v>
      </c>
      <c r="H375" s="254" t="s">
        <v>296</v>
      </c>
      <c r="I375" s="254" t="s">
        <v>298</v>
      </c>
      <c r="J375" s="254" t="s">
        <v>299</v>
      </c>
      <c r="K375" s="254" t="s">
        <v>361</v>
      </c>
      <c r="L375" s="254" t="s">
        <v>362</v>
      </c>
      <c r="M375" s="254" t="s">
        <v>363</v>
      </c>
      <c r="N375" s="254" t="s">
        <v>916</v>
      </c>
      <c r="O375" s="254" t="s">
        <v>915</v>
      </c>
    </row>
    <row r="376" spans="1:15" ht="12.9" customHeight="1" x14ac:dyDescent="0.25">
      <c r="A376" s="35"/>
      <c r="B376" s="27"/>
      <c r="C376" s="26" t="s">
        <v>97</v>
      </c>
      <c r="D376" s="327" t="s">
        <v>342</v>
      </c>
      <c r="E376" s="36"/>
      <c r="F376" s="22"/>
      <c r="G376" s="22"/>
      <c r="H376" s="22"/>
      <c r="I376" s="22"/>
      <c r="J376" s="22"/>
      <c r="K376" s="22"/>
      <c r="L376" s="22"/>
      <c r="M376" s="22"/>
      <c r="N376" s="22"/>
      <c r="O376" s="22"/>
    </row>
    <row r="377" spans="1:15" ht="12.9" customHeight="1" x14ac:dyDescent="0.25">
      <c r="A377" s="27"/>
      <c r="B377" s="35"/>
      <c r="C377" s="26" t="s">
        <v>133</v>
      </c>
      <c r="D377" s="35"/>
      <c r="E377" s="27"/>
      <c r="F377" s="22"/>
      <c r="G377" s="22"/>
      <c r="H377" s="22"/>
      <c r="I377" s="22"/>
      <c r="J377" s="22"/>
      <c r="K377" s="22"/>
      <c r="L377" s="22"/>
      <c r="M377" s="22"/>
      <c r="N377" s="22"/>
      <c r="O377" s="22"/>
    </row>
    <row r="378" spans="1:15" ht="12.9" customHeight="1" x14ac:dyDescent="0.25">
      <c r="A378" s="27"/>
      <c r="B378" s="35"/>
      <c r="C378" s="26" t="s">
        <v>134</v>
      </c>
      <c r="D378" s="35"/>
      <c r="E378" s="27"/>
      <c r="F378" s="22"/>
      <c r="G378" s="22"/>
      <c r="H378" s="22"/>
      <c r="I378" s="22"/>
      <c r="J378" s="22"/>
      <c r="K378" s="22"/>
      <c r="L378" s="22"/>
      <c r="M378" s="22"/>
      <c r="N378" s="22"/>
      <c r="O378" s="22"/>
    </row>
    <row r="379" spans="1:15" ht="12.9" customHeight="1" x14ac:dyDescent="0.25">
      <c r="A379" s="35"/>
      <c r="B379" s="27"/>
      <c r="C379" s="46" t="s">
        <v>161</v>
      </c>
      <c r="D379" s="327" t="s">
        <v>342</v>
      </c>
      <c r="E379" s="36"/>
      <c r="F379" s="22"/>
      <c r="G379" s="22"/>
      <c r="H379" s="22"/>
      <c r="I379" s="22"/>
      <c r="J379" s="22"/>
      <c r="K379" s="22"/>
      <c r="L379" s="22"/>
      <c r="M379" s="22"/>
      <c r="N379" s="22"/>
      <c r="O379" s="22"/>
    </row>
    <row r="380" spans="1:15" ht="12.9" customHeight="1" x14ac:dyDescent="0.25">
      <c r="A380" s="27"/>
      <c r="B380" s="35"/>
      <c r="C380" s="26" t="s">
        <v>103</v>
      </c>
      <c r="D380" s="65"/>
      <c r="E380" s="27"/>
      <c r="F380" s="22"/>
      <c r="G380" s="22"/>
      <c r="H380" s="22"/>
      <c r="I380" s="22"/>
      <c r="J380" s="22"/>
      <c r="K380" s="22"/>
      <c r="L380" s="22"/>
      <c r="M380" s="22"/>
      <c r="N380" s="22"/>
      <c r="O380" s="22"/>
    </row>
    <row r="381" spans="1:15" ht="12.9" customHeight="1" x14ac:dyDescent="0.25">
      <c r="A381" s="27"/>
      <c r="B381" s="35"/>
      <c r="C381" s="46" t="s">
        <v>1142</v>
      </c>
      <c r="D381" s="65"/>
      <c r="E381" s="27"/>
      <c r="F381" s="22"/>
      <c r="G381" s="22"/>
      <c r="H381" s="22"/>
      <c r="I381" s="22"/>
      <c r="J381" s="22"/>
      <c r="K381" s="22"/>
      <c r="L381" s="22"/>
      <c r="M381" s="22"/>
      <c r="N381" s="22"/>
      <c r="O381" s="22"/>
    </row>
    <row r="382" spans="1:15" ht="12.9" customHeight="1" x14ac:dyDescent="0.25">
      <c r="A382" s="27"/>
      <c r="B382" s="35"/>
      <c r="C382" s="26" t="s">
        <v>94</v>
      </c>
      <c r="E382" s="27"/>
      <c r="F382" s="22"/>
      <c r="G382" s="22"/>
      <c r="H382" s="22"/>
      <c r="I382" s="22"/>
      <c r="J382" s="22"/>
      <c r="K382" s="22"/>
      <c r="L382" s="22"/>
      <c r="M382" s="22"/>
      <c r="N382" s="22"/>
      <c r="O382" s="22"/>
    </row>
    <row r="383" spans="1:15" ht="12.9" customHeight="1" x14ac:dyDescent="0.25">
      <c r="A383" s="27"/>
      <c r="B383" s="35"/>
      <c r="C383" s="46" t="s">
        <v>9</v>
      </c>
      <c r="D383" s="36"/>
      <c r="E383" s="27"/>
      <c r="F383" s="22"/>
      <c r="G383" s="22"/>
      <c r="H383" s="22"/>
      <c r="I383" s="22"/>
      <c r="J383" s="22"/>
      <c r="K383" s="22"/>
      <c r="L383" s="22"/>
      <c r="M383" s="22"/>
      <c r="N383" s="22"/>
      <c r="O383" s="22"/>
    </row>
    <row r="384" spans="1:15" ht="12.9" customHeight="1" x14ac:dyDescent="0.25">
      <c r="A384" s="35"/>
      <c r="B384" s="27"/>
      <c r="C384" s="26" t="s">
        <v>99</v>
      </c>
      <c r="D384" s="327" t="s">
        <v>342</v>
      </c>
      <c r="E384" s="36"/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 spans="1:15" ht="12.9" customHeight="1" x14ac:dyDescent="0.25">
      <c r="A385" s="27"/>
      <c r="B385" s="35"/>
      <c r="C385" s="52" t="s">
        <v>101</v>
      </c>
      <c r="D385" s="36"/>
      <c r="E385" s="27"/>
      <c r="F385" s="22"/>
      <c r="G385" s="22"/>
      <c r="H385" s="22"/>
      <c r="I385" s="22"/>
      <c r="J385" s="22"/>
      <c r="K385" s="22"/>
      <c r="L385" s="22"/>
      <c r="M385" s="22"/>
      <c r="N385" s="22"/>
      <c r="O385" s="22"/>
    </row>
    <row r="386" spans="1:15" ht="12.9" customHeight="1" x14ac:dyDescent="0.25">
      <c r="A386" s="27"/>
      <c r="B386" s="35"/>
      <c r="C386" s="53" t="s">
        <v>8</v>
      </c>
      <c r="D386" s="35"/>
      <c r="E386" s="27"/>
      <c r="F386" s="22"/>
      <c r="G386" s="22"/>
      <c r="H386" s="22"/>
      <c r="I386" s="22"/>
      <c r="J386" s="22"/>
      <c r="K386" s="22"/>
      <c r="L386" s="22"/>
      <c r="M386" s="22"/>
      <c r="N386" s="22"/>
      <c r="O386" s="22"/>
    </row>
    <row r="387" spans="1:15" ht="12.9" customHeight="1" x14ac:dyDescent="0.25">
      <c r="A387" s="35"/>
      <c r="B387" s="27"/>
      <c r="C387" s="52" t="s">
        <v>102</v>
      </c>
      <c r="D387" s="327" t="s">
        <v>342</v>
      </c>
      <c r="E387" s="36"/>
      <c r="F387" s="22"/>
      <c r="G387" s="22"/>
      <c r="H387" s="22"/>
      <c r="I387" s="22"/>
      <c r="J387" s="22"/>
      <c r="K387" s="22"/>
      <c r="L387" s="22"/>
      <c r="M387" s="22"/>
      <c r="N387" s="22"/>
      <c r="O387" s="22"/>
    </row>
    <row r="388" spans="1:15" ht="12.9" customHeight="1" x14ac:dyDescent="0.25">
      <c r="B388" s="40">
        <f>+SUM(B376:B387)</f>
        <v>0</v>
      </c>
      <c r="C388" s="51" t="s">
        <v>106</v>
      </c>
      <c r="D388" s="40">
        <f>+SUM(D376:D387)</f>
        <v>0</v>
      </c>
      <c r="E388" s="40">
        <f>+SUM(E376:E387)</f>
        <v>0</v>
      </c>
      <c r="F388" s="40">
        <f t="shared" ref="F388:M388" si="3">+SUM(F376:F387)</f>
        <v>0</v>
      </c>
      <c r="G388" s="40">
        <f t="shared" si="3"/>
        <v>0</v>
      </c>
      <c r="H388" s="40">
        <f t="shared" si="3"/>
        <v>0</v>
      </c>
      <c r="I388" s="40">
        <f t="shared" si="3"/>
        <v>0</v>
      </c>
      <c r="J388" s="40">
        <f t="shared" si="3"/>
        <v>0</v>
      </c>
      <c r="K388" s="40">
        <f t="shared" si="3"/>
        <v>0</v>
      </c>
      <c r="L388" s="40">
        <f t="shared" si="3"/>
        <v>0</v>
      </c>
      <c r="M388" s="40">
        <f t="shared" si="3"/>
        <v>0</v>
      </c>
      <c r="N388" s="40">
        <f t="shared" ref="N388:O388" si="4">+SUM(N376:N387)</f>
        <v>0</v>
      </c>
      <c r="O388" s="40">
        <f t="shared" si="4"/>
        <v>0</v>
      </c>
    </row>
    <row r="389" spans="1:15" ht="12.9" customHeight="1" x14ac:dyDescent="0.25">
      <c r="F389" s="16"/>
      <c r="H389" s="30"/>
      <c r="I389" s="30"/>
      <c r="J389" s="30"/>
      <c r="K389" s="30"/>
      <c r="L389" s="30"/>
      <c r="M389" s="30"/>
    </row>
    <row r="390" spans="1:15" ht="28.5" customHeight="1" x14ac:dyDescent="0.25">
      <c r="A390" s="256" t="s">
        <v>366</v>
      </c>
      <c r="B390" s="256" t="s">
        <v>367</v>
      </c>
      <c r="C390" s="256" t="s">
        <v>109</v>
      </c>
      <c r="D390" s="257" t="s">
        <v>86</v>
      </c>
      <c r="E390" s="256" t="s">
        <v>87</v>
      </c>
      <c r="F390" s="254" t="s">
        <v>364</v>
      </c>
      <c r="G390" s="254" t="s">
        <v>297</v>
      </c>
      <c r="H390" s="254" t="s">
        <v>296</v>
      </c>
      <c r="I390" s="254" t="s">
        <v>298</v>
      </c>
      <c r="J390" s="254" t="s">
        <v>299</v>
      </c>
      <c r="K390" s="254" t="s">
        <v>361</v>
      </c>
      <c r="L390" s="30"/>
      <c r="M390" s="30"/>
      <c r="N390" s="30"/>
    </row>
    <row r="391" spans="1:15" ht="12.9" customHeight="1" x14ac:dyDescent="0.25">
      <c r="A391" s="24"/>
      <c r="B391" s="27"/>
      <c r="C391" s="52" t="s">
        <v>26</v>
      </c>
      <c r="D391" s="32"/>
      <c r="E391" s="36"/>
      <c r="F391" s="22"/>
      <c r="G391" s="22"/>
      <c r="H391" s="22"/>
      <c r="I391" s="22"/>
      <c r="J391" s="22"/>
      <c r="K391" s="22"/>
      <c r="L391" s="30"/>
      <c r="M391" s="30"/>
      <c r="N391" s="30"/>
    </row>
    <row r="392" spans="1:15" ht="12.9" customHeight="1" x14ac:dyDescent="0.25">
      <c r="A392" s="24"/>
      <c r="B392" s="27"/>
      <c r="C392" s="52" t="s">
        <v>28</v>
      </c>
      <c r="D392" s="39"/>
      <c r="E392" s="35"/>
      <c r="F392" s="22"/>
      <c r="G392" s="22"/>
      <c r="H392" s="22"/>
      <c r="I392" s="22"/>
      <c r="J392" s="22"/>
      <c r="K392" s="22"/>
      <c r="L392" s="30"/>
      <c r="M392" s="30"/>
      <c r="N392" s="30"/>
    </row>
    <row r="393" spans="1:15" ht="12.9" customHeight="1" x14ac:dyDescent="0.25">
      <c r="A393" s="24"/>
      <c r="B393" s="27"/>
      <c r="C393" s="53" t="s">
        <v>700</v>
      </c>
      <c r="D393" s="39"/>
      <c r="E393" s="35"/>
      <c r="F393" s="22"/>
      <c r="G393" s="22"/>
      <c r="H393" s="22"/>
      <c r="I393" s="22"/>
      <c r="J393" s="22"/>
      <c r="K393" s="22"/>
      <c r="L393" s="30"/>
      <c r="M393" s="30"/>
      <c r="N393" s="30"/>
    </row>
    <row r="394" spans="1:15" ht="12.9" customHeight="1" x14ac:dyDescent="0.25">
      <c r="A394" s="24"/>
      <c r="B394" s="27"/>
      <c r="C394" s="52" t="s">
        <v>115</v>
      </c>
      <c r="D394" s="39"/>
      <c r="E394" s="35"/>
      <c r="F394" s="22"/>
      <c r="G394" s="22"/>
      <c r="H394" s="22"/>
      <c r="I394" s="22"/>
      <c r="J394" s="22"/>
      <c r="K394" s="22"/>
      <c r="L394" s="30"/>
      <c r="M394" s="30"/>
      <c r="N394" s="30"/>
    </row>
    <row r="395" spans="1:15" ht="12.9" customHeight="1" x14ac:dyDescent="0.25">
      <c r="A395" s="24"/>
      <c r="B395" s="27"/>
      <c r="C395" s="52" t="s">
        <v>16</v>
      </c>
      <c r="D395" s="39"/>
      <c r="E395" s="35"/>
      <c r="F395" s="22"/>
      <c r="G395" s="22"/>
      <c r="H395" s="22"/>
      <c r="I395" s="22"/>
      <c r="J395" s="22"/>
      <c r="K395" s="22"/>
      <c r="L395" s="30"/>
      <c r="M395" s="30"/>
      <c r="N395" s="30"/>
    </row>
    <row r="396" spans="1:15" ht="12.9" customHeight="1" x14ac:dyDescent="0.25">
      <c r="A396" s="24"/>
      <c r="B396" s="27"/>
      <c r="C396" s="52" t="s">
        <v>8</v>
      </c>
      <c r="D396" s="39"/>
      <c r="E396" s="35"/>
      <c r="F396" s="22"/>
      <c r="G396" s="22"/>
      <c r="H396" s="22"/>
      <c r="I396" s="22"/>
      <c r="J396" s="22"/>
      <c r="K396" s="22"/>
      <c r="L396" s="30"/>
      <c r="M396" s="30"/>
      <c r="N396" s="30"/>
    </row>
    <row r="397" spans="1:15" ht="12.9" customHeight="1" x14ac:dyDescent="0.25">
      <c r="A397" s="24"/>
      <c r="B397" s="27"/>
      <c r="C397" s="52" t="s">
        <v>114</v>
      </c>
      <c r="D397" s="72"/>
      <c r="E397" s="36"/>
      <c r="F397" s="22"/>
      <c r="G397" s="22"/>
      <c r="H397" s="22"/>
      <c r="I397" s="22"/>
      <c r="J397" s="22"/>
      <c r="K397" s="22"/>
      <c r="L397" s="30"/>
      <c r="M397" s="30"/>
      <c r="N397" s="30"/>
    </row>
    <row r="398" spans="1:15" ht="12.9" customHeight="1" x14ac:dyDescent="0.25">
      <c r="A398" s="24"/>
      <c r="B398" s="27"/>
      <c r="C398" s="53" t="s">
        <v>24</v>
      </c>
      <c r="D398" s="72"/>
      <c r="E398" s="36"/>
      <c r="F398" s="22"/>
      <c r="G398" s="22"/>
      <c r="H398" s="22"/>
      <c r="I398" s="22"/>
      <c r="J398" s="22"/>
      <c r="K398" s="22"/>
      <c r="L398" s="30"/>
      <c r="M398" s="30"/>
      <c r="N398" s="30"/>
    </row>
    <row r="399" spans="1:15" ht="12.9" customHeight="1" x14ac:dyDescent="0.25">
      <c r="A399" s="24"/>
      <c r="B399" s="27"/>
      <c r="C399" s="53" t="s">
        <v>32</v>
      </c>
      <c r="D399" s="72"/>
      <c r="E399" s="36"/>
      <c r="F399" s="22"/>
      <c r="G399" s="22"/>
      <c r="H399" s="22"/>
      <c r="I399" s="22"/>
      <c r="J399" s="22"/>
      <c r="K399" s="22"/>
      <c r="L399" s="30"/>
      <c r="M399" s="30"/>
      <c r="N399" s="30"/>
    </row>
    <row r="400" spans="1:15" ht="12.9" customHeight="1" x14ac:dyDescent="0.25">
      <c r="A400" s="24"/>
      <c r="B400" s="27"/>
      <c r="C400" s="53" t="s">
        <v>23</v>
      </c>
      <c r="D400" s="72"/>
      <c r="E400" s="36"/>
      <c r="F400" s="22"/>
      <c r="G400" s="22"/>
      <c r="H400" s="22"/>
      <c r="I400" s="22"/>
      <c r="J400" s="22"/>
      <c r="K400" s="22"/>
      <c r="L400" s="30"/>
      <c r="M400" s="30"/>
    </row>
    <row r="401" spans="1:13" ht="12.9" customHeight="1" x14ac:dyDescent="0.25">
      <c r="A401" s="24"/>
      <c r="B401" s="27"/>
      <c r="C401" s="53" t="s">
        <v>116</v>
      </c>
      <c r="D401" s="72"/>
      <c r="E401" s="36"/>
      <c r="F401" s="22"/>
      <c r="G401" s="22"/>
      <c r="H401" s="22"/>
      <c r="I401" s="22"/>
      <c r="J401" s="22"/>
      <c r="K401" s="22"/>
      <c r="L401" s="30"/>
      <c r="M401" s="30"/>
    </row>
    <row r="402" spans="1:13" ht="12.9" customHeight="1" x14ac:dyDescent="0.25">
      <c r="A402" s="24"/>
      <c r="B402" s="27"/>
      <c r="C402" s="53" t="s">
        <v>160</v>
      </c>
      <c r="D402" s="72"/>
      <c r="E402" s="36"/>
      <c r="F402" s="22"/>
      <c r="G402" s="22"/>
      <c r="H402" s="22"/>
      <c r="I402" s="22"/>
      <c r="J402" s="22"/>
      <c r="K402" s="22"/>
      <c r="L402" s="30"/>
      <c r="M402" s="30"/>
    </row>
    <row r="403" spans="1:13" ht="12.9" customHeight="1" x14ac:dyDescent="0.25">
      <c r="A403" s="24"/>
      <c r="B403" s="27"/>
      <c r="C403" s="53" t="s">
        <v>30</v>
      </c>
      <c r="D403" s="39"/>
      <c r="E403" s="35"/>
      <c r="F403" s="22"/>
      <c r="G403" s="22"/>
      <c r="H403" s="22"/>
      <c r="I403" s="22"/>
      <c r="J403" s="22"/>
      <c r="K403" s="22"/>
      <c r="L403" s="30"/>
      <c r="M403" s="30"/>
    </row>
    <row r="404" spans="1:13" ht="12.9" customHeight="1" x14ac:dyDescent="0.25">
      <c r="A404" s="24"/>
      <c r="B404" s="27"/>
      <c r="C404" s="54" t="s">
        <v>9</v>
      </c>
      <c r="D404" s="72"/>
      <c r="E404" s="36"/>
      <c r="F404" s="22"/>
      <c r="G404" s="22"/>
      <c r="H404" s="22"/>
      <c r="I404" s="22"/>
      <c r="J404" s="22"/>
      <c r="K404" s="22"/>
      <c r="L404" s="30"/>
      <c r="M404" s="30"/>
    </row>
    <row r="405" spans="1:13" ht="12.9" customHeight="1" x14ac:dyDescent="0.25">
      <c r="A405" s="24"/>
      <c r="B405" s="27"/>
      <c r="C405" s="53" t="s">
        <v>16</v>
      </c>
      <c r="D405" s="72"/>
      <c r="E405" s="36"/>
      <c r="F405" s="22"/>
      <c r="G405" s="22"/>
      <c r="H405" s="22"/>
      <c r="I405" s="22"/>
      <c r="J405" s="22"/>
      <c r="K405" s="22"/>
      <c r="L405" s="30"/>
      <c r="M405" s="30"/>
    </row>
    <row r="406" spans="1:13" ht="12.9" customHeight="1" x14ac:dyDescent="0.25">
      <c r="A406" s="24"/>
      <c r="B406" s="27"/>
      <c r="C406" s="53" t="s">
        <v>17</v>
      </c>
      <c r="D406" s="39"/>
      <c r="E406" s="35"/>
      <c r="F406" s="22"/>
      <c r="G406" s="22"/>
      <c r="H406" s="22"/>
      <c r="I406" s="22"/>
      <c r="J406" s="22"/>
      <c r="K406" s="22"/>
      <c r="L406" s="30"/>
      <c r="M406" s="30"/>
    </row>
    <row r="407" spans="1:13" ht="12.9" customHeight="1" x14ac:dyDescent="0.25">
      <c r="A407" s="24"/>
      <c r="B407" s="27"/>
      <c r="C407" s="53" t="s">
        <v>701</v>
      </c>
      <c r="D407" s="39"/>
      <c r="E407" s="35"/>
      <c r="F407" s="22"/>
      <c r="G407" s="22"/>
      <c r="H407" s="22"/>
      <c r="I407" s="22"/>
      <c r="J407" s="22"/>
      <c r="K407" s="22"/>
      <c r="L407" s="30"/>
      <c r="M407" s="30"/>
    </row>
    <row r="408" spans="1:13" ht="12.9" customHeight="1" x14ac:dyDescent="0.25">
      <c r="A408" s="24"/>
      <c r="B408" s="27"/>
      <c r="C408" s="53" t="s">
        <v>19</v>
      </c>
      <c r="D408" s="39"/>
      <c r="E408" s="35"/>
      <c r="F408" s="22"/>
      <c r="G408" s="22"/>
      <c r="H408" s="22"/>
      <c r="I408" s="22"/>
      <c r="J408" s="22"/>
      <c r="K408" s="22"/>
      <c r="L408" s="30"/>
      <c r="M408" s="30"/>
    </row>
    <row r="409" spans="1:13" ht="12.9" customHeight="1" x14ac:dyDescent="0.25">
      <c r="A409" s="24"/>
      <c r="B409" s="27"/>
      <c r="C409" s="53" t="s">
        <v>702</v>
      </c>
      <c r="D409" s="39"/>
      <c r="E409" s="35"/>
      <c r="F409" s="22"/>
      <c r="G409" s="22"/>
      <c r="H409" s="22"/>
      <c r="I409" s="22"/>
      <c r="J409" s="22"/>
      <c r="K409" s="22"/>
      <c r="L409" s="30"/>
      <c r="M409" s="30"/>
    </row>
    <row r="410" spans="1:13" ht="12.9" customHeight="1" x14ac:dyDescent="0.25">
      <c r="A410" s="24"/>
      <c r="B410" s="27"/>
      <c r="C410" s="52" t="s">
        <v>46</v>
      </c>
      <c r="D410" s="72"/>
      <c r="E410" s="36"/>
      <c r="F410" s="22"/>
      <c r="G410" s="22"/>
      <c r="H410" s="22"/>
      <c r="I410" s="22"/>
      <c r="J410" s="22"/>
      <c r="K410" s="22"/>
      <c r="L410" s="30"/>
      <c r="M410" s="30"/>
    </row>
    <row r="411" spans="1:13" ht="12.9" customHeight="1" x14ac:dyDescent="0.25">
      <c r="A411" s="24"/>
      <c r="B411" s="27"/>
      <c r="C411" s="52" t="s">
        <v>132</v>
      </c>
      <c r="D411" s="39"/>
      <c r="E411" s="35"/>
      <c r="F411" s="22"/>
      <c r="G411" s="22"/>
      <c r="H411" s="22"/>
      <c r="I411" s="22"/>
      <c r="J411" s="22"/>
      <c r="K411" s="22"/>
      <c r="L411" s="30"/>
      <c r="M411" s="30"/>
    </row>
    <row r="412" spans="1:13" ht="12.9" customHeight="1" x14ac:dyDescent="0.25">
      <c r="A412" s="24"/>
      <c r="B412" s="27"/>
      <c r="C412" s="53" t="s">
        <v>7</v>
      </c>
      <c r="D412" s="39"/>
      <c r="E412" s="35"/>
      <c r="F412" s="22"/>
      <c r="G412" s="22"/>
      <c r="H412" s="22"/>
      <c r="I412" s="22"/>
      <c r="J412" s="22"/>
      <c r="K412" s="22"/>
      <c r="L412" s="30"/>
      <c r="M412" s="30"/>
    </row>
    <row r="413" spans="1:13" ht="12.9" customHeight="1" x14ac:dyDescent="0.25">
      <c r="A413" s="35"/>
      <c r="B413" s="35"/>
      <c r="C413" s="52" t="s">
        <v>25</v>
      </c>
      <c r="D413" s="36"/>
      <c r="E413" s="36"/>
      <c r="F413" s="22"/>
      <c r="G413" s="22"/>
      <c r="H413" s="22"/>
      <c r="I413" s="22"/>
      <c r="J413" s="22"/>
      <c r="K413" s="22"/>
      <c r="L413" s="30"/>
      <c r="M413" s="30"/>
    </row>
    <row r="414" spans="1:13" ht="12.9" customHeight="1" x14ac:dyDescent="0.25">
      <c r="A414" s="19">
        <f>SUM(A391:A413)</f>
        <v>0</v>
      </c>
      <c r="B414" s="143">
        <f>B413</f>
        <v>0</v>
      </c>
      <c r="C414" s="51" t="s">
        <v>106</v>
      </c>
      <c r="D414" s="14">
        <f>SUM(D391:D413)</f>
        <v>0</v>
      </c>
      <c r="E414" s="14">
        <f>SUM(E391:E413)</f>
        <v>0</v>
      </c>
      <c r="F414" s="40">
        <f t="shared" ref="F414:K414" si="5">+SUM(F391:F413)</f>
        <v>0</v>
      </c>
      <c r="G414" s="40">
        <f t="shared" si="5"/>
        <v>0</v>
      </c>
      <c r="H414" s="40">
        <f t="shared" si="5"/>
        <v>0</v>
      </c>
      <c r="I414" s="40">
        <f t="shared" si="5"/>
        <v>0</v>
      </c>
      <c r="J414" s="40">
        <f t="shared" si="5"/>
        <v>0</v>
      </c>
      <c r="K414" s="40">
        <f t="shared" si="5"/>
        <v>0</v>
      </c>
    </row>
    <row r="415" spans="1:13" x14ac:dyDescent="0.25">
      <c r="F415" s="16"/>
    </row>
    <row r="416" spans="1:13" x14ac:dyDescent="0.25">
      <c r="F416" s="16"/>
    </row>
    <row r="417" spans="6:6" x14ac:dyDescent="0.25">
      <c r="F417" s="16"/>
    </row>
    <row r="418" spans="6:6" x14ac:dyDescent="0.25">
      <c r="F418" s="16"/>
    </row>
    <row r="419" spans="6:6" x14ac:dyDescent="0.25">
      <c r="F419" s="16"/>
    </row>
    <row r="420" spans="6:6" x14ac:dyDescent="0.25">
      <c r="F420" s="16"/>
    </row>
    <row r="421" spans="6:6" x14ac:dyDescent="0.25">
      <c r="F421" s="16"/>
    </row>
    <row r="422" spans="6:6" x14ac:dyDescent="0.25">
      <c r="F422" s="16"/>
    </row>
    <row r="423" spans="6:6" x14ac:dyDescent="0.25">
      <c r="F423" s="16"/>
    </row>
    <row r="424" spans="6:6" x14ac:dyDescent="0.25">
      <c r="F424" s="16"/>
    </row>
    <row r="425" spans="6:6" x14ac:dyDescent="0.25">
      <c r="F425" s="16"/>
    </row>
    <row r="426" spans="6:6" x14ac:dyDescent="0.25">
      <c r="F426" s="16"/>
    </row>
    <row r="427" spans="6:6" x14ac:dyDescent="0.25">
      <c r="F427" s="16"/>
    </row>
    <row r="428" spans="6:6" x14ac:dyDescent="0.25">
      <c r="F428" s="16"/>
    </row>
    <row r="429" spans="6:6" x14ac:dyDescent="0.25">
      <c r="F429" s="16"/>
    </row>
    <row r="430" spans="6:6" x14ac:dyDescent="0.25">
      <c r="F430" s="16"/>
    </row>
    <row r="431" spans="6:6" x14ac:dyDescent="0.25">
      <c r="F431" s="16"/>
    </row>
    <row r="432" spans="6:6" x14ac:dyDescent="0.25">
      <c r="F432" s="16"/>
    </row>
    <row r="433" spans="6:6" x14ac:dyDescent="0.25">
      <c r="F433" s="16"/>
    </row>
    <row r="434" spans="6:6" x14ac:dyDescent="0.25">
      <c r="F434" s="16"/>
    </row>
    <row r="435" spans="6:6" x14ac:dyDescent="0.25">
      <c r="F435" s="16"/>
    </row>
    <row r="436" spans="6:6" x14ac:dyDescent="0.25">
      <c r="F436" s="16"/>
    </row>
    <row r="437" spans="6:6" x14ac:dyDescent="0.25">
      <c r="F437" s="16"/>
    </row>
    <row r="438" spans="6:6" x14ac:dyDescent="0.25">
      <c r="F438" s="16"/>
    </row>
    <row r="439" spans="6:6" x14ac:dyDescent="0.25">
      <c r="F439" s="16"/>
    </row>
    <row r="440" spans="6:6" x14ac:dyDescent="0.25">
      <c r="F440" s="16"/>
    </row>
    <row r="441" spans="6:6" x14ac:dyDescent="0.25">
      <c r="F441" s="16"/>
    </row>
    <row r="442" spans="6:6" x14ac:dyDescent="0.25">
      <c r="F442" s="16"/>
    </row>
    <row r="443" spans="6:6" x14ac:dyDescent="0.25">
      <c r="F443" s="16"/>
    </row>
    <row r="444" spans="6:6" x14ac:dyDescent="0.25">
      <c r="F444" s="16"/>
    </row>
    <row r="445" spans="6:6" x14ac:dyDescent="0.25">
      <c r="F445" s="16"/>
    </row>
    <row r="446" spans="6:6" x14ac:dyDescent="0.25">
      <c r="F446" s="16"/>
    </row>
    <row r="447" spans="6:6" x14ac:dyDescent="0.25">
      <c r="F447" s="16"/>
    </row>
    <row r="448" spans="6:6" x14ac:dyDescent="0.25">
      <c r="F448" s="16"/>
    </row>
    <row r="449" spans="6:6" x14ac:dyDescent="0.25">
      <c r="F449" s="16"/>
    </row>
    <row r="450" spans="6:6" x14ac:dyDescent="0.25">
      <c r="F450" s="16"/>
    </row>
    <row r="451" spans="6:6" x14ac:dyDescent="0.25">
      <c r="F451" s="16"/>
    </row>
    <row r="452" spans="6:6" x14ac:dyDescent="0.25">
      <c r="F452" s="16"/>
    </row>
    <row r="453" spans="6:6" x14ac:dyDescent="0.25">
      <c r="F453" s="16"/>
    </row>
    <row r="454" spans="6:6" x14ac:dyDescent="0.25">
      <c r="F454" s="16"/>
    </row>
    <row r="455" spans="6:6" x14ac:dyDescent="0.25">
      <c r="F455" s="16"/>
    </row>
    <row r="456" spans="6:6" x14ac:dyDescent="0.25">
      <c r="F456" s="16"/>
    </row>
    <row r="457" spans="6:6" x14ac:dyDescent="0.25">
      <c r="F457" s="16"/>
    </row>
    <row r="458" spans="6:6" x14ac:dyDescent="0.25">
      <c r="F458" s="16"/>
    </row>
    <row r="459" spans="6:6" x14ac:dyDescent="0.25">
      <c r="F459" s="16"/>
    </row>
    <row r="460" spans="6:6" x14ac:dyDescent="0.25">
      <c r="F460" s="16"/>
    </row>
    <row r="461" spans="6:6" x14ac:dyDescent="0.25">
      <c r="F461" s="16"/>
    </row>
    <row r="462" spans="6:6" x14ac:dyDescent="0.25">
      <c r="F462" s="16"/>
    </row>
    <row r="463" spans="6:6" x14ac:dyDescent="0.25">
      <c r="F463" s="16"/>
    </row>
    <row r="464" spans="6:6" x14ac:dyDescent="0.25">
      <c r="F464" s="16"/>
    </row>
    <row r="465" spans="6:6" x14ac:dyDescent="0.25">
      <c r="F465" s="16"/>
    </row>
    <row r="466" spans="6:6" x14ac:dyDescent="0.25">
      <c r="F466" s="16"/>
    </row>
    <row r="467" spans="6:6" x14ac:dyDescent="0.25">
      <c r="F467" s="16"/>
    </row>
    <row r="468" spans="6:6" x14ac:dyDescent="0.25">
      <c r="F468" s="16"/>
    </row>
    <row r="469" spans="6:6" x14ac:dyDescent="0.25">
      <c r="F469" s="16"/>
    </row>
    <row r="470" spans="6:6" x14ac:dyDescent="0.25">
      <c r="F470" s="16"/>
    </row>
    <row r="471" spans="6:6" x14ac:dyDescent="0.25">
      <c r="F471" s="16"/>
    </row>
    <row r="472" spans="6:6" x14ac:dyDescent="0.25">
      <c r="F472" s="16"/>
    </row>
    <row r="473" spans="6:6" x14ac:dyDescent="0.25">
      <c r="F473" s="16"/>
    </row>
    <row r="474" spans="6:6" x14ac:dyDescent="0.25">
      <c r="F474" s="16"/>
    </row>
    <row r="475" spans="6:6" x14ac:dyDescent="0.25">
      <c r="F475" s="16"/>
    </row>
    <row r="476" spans="6:6" x14ac:dyDescent="0.25">
      <c r="F476" s="16"/>
    </row>
    <row r="477" spans="6:6" x14ac:dyDescent="0.25">
      <c r="F477" s="16"/>
    </row>
    <row r="478" spans="6:6" x14ac:dyDescent="0.25">
      <c r="F478" s="16"/>
    </row>
    <row r="479" spans="6:6" x14ac:dyDescent="0.25">
      <c r="F479" s="16"/>
    </row>
    <row r="480" spans="6:6" x14ac:dyDescent="0.25">
      <c r="F480" s="16"/>
    </row>
    <row r="481" spans="6:6" x14ac:dyDescent="0.25">
      <c r="F481" s="16"/>
    </row>
    <row r="482" spans="6:6" x14ac:dyDescent="0.25">
      <c r="F482" s="16"/>
    </row>
    <row r="483" spans="6:6" x14ac:dyDescent="0.25">
      <c r="F483" s="16"/>
    </row>
    <row r="484" spans="6:6" x14ac:dyDescent="0.25">
      <c r="F484" s="16"/>
    </row>
    <row r="485" spans="6:6" x14ac:dyDescent="0.25">
      <c r="F485" s="16"/>
    </row>
    <row r="486" spans="6:6" x14ac:dyDescent="0.25">
      <c r="F486" s="16"/>
    </row>
    <row r="487" spans="6:6" x14ac:dyDescent="0.25">
      <c r="F487" s="16"/>
    </row>
    <row r="488" spans="6:6" x14ac:dyDescent="0.25">
      <c r="F488" s="16"/>
    </row>
    <row r="489" spans="6:6" x14ac:dyDescent="0.25">
      <c r="F489" s="16"/>
    </row>
    <row r="490" spans="6:6" x14ac:dyDescent="0.25">
      <c r="F490" s="16"/>
    </row>
    <row r="491" spans="6:6" x14ac:dyDescent="0.25">
      <c r="F491" s="16"/>
    </row>
    <row r="492" spans="6:6" x14ac:dyDescent="0.25">
      <c r="F492" s="16"/>
    </row>
    <row r="493" spans="6:6" x14ac:dyDescent="0.25">
      <c r="F493" s="16"/>
    </row>
    <row r="494" spans="6:6" x14ac:dyDescent="0.25">
      <c r="F494" s="16"/>
    </row>
    <row r="495" spans="6:6" x14ac:dyDescent="0.25">
      <c r="F495" s="16"/>
    </row>
    <row r="496" spans="6:6" x14ac:dyDescent="0.25">
      <c r="F496" s="16"/>
    </row>
    <row r="497" spans="6:6" x14ac:dyDescent="0.25">
      <c r="F497" s="16"/>
    </row>
    <row r="498" spans="6:6" x14ac:dyDescent="0.25">
      <c r="F498" s="16"/>
    </row>
    <row r="499" spans="6:6" x14ac:dyDescent="0.25">
      <c r="F499" s="16"/>
    </row>
    <row r="500" spans="6:6" x14ac:dyDescent="0.25">
      <c r="F500" s="16"/>
    </row>
    <row r="501" spans="6:6" x14ac:dyDescent="0.25">
      <c r="F501" s="16"/>
    </row>
    <row r="502" spans="6:6" x14ac:dyDescent="0.25">
      <c r="F502" s="16"/>
    </row>
    <row r="503" spans="6:6" x14ac:dyDescent="0.25">
      <c r="F503" s="16"/>
    </row>
    <row r="504" spans="6:6" x14ac:dyDescent="0.25">
      <c r="F504" s="16"/>
    </row>
    <row r="505" spans="6:6" x14ac:dyDescent="0.25">
      <c r="F505" s="16"/>
    </row>
    <row r="506" spans="6:6" x14ac:dyDescent="0.25">
      <c r="F506" s="16"/>
    </row>
    <row r="507" spans="6:6" x14ac:dyDescent="0.25">
      <c r="F507" s="16"/>
    </row>
    <row r="508" spans="6:6" x14ac:dyDescent="0.25">
      <c r="F508" s="16"/>
    </row>
    <row r="509" spans="6:6" x14ac:dyDescent="0.25">
      <c r="F509" s="16"/>
    </row>
    <row r="510" spans="6:6" x14ac:dyDescent="0.25">
      <c r="F510" s="16"/>
    </row>
    <row r="511" spans="6:6" x14ac:dyDescent="0.25">
      <c r="F511" s="16"/>
    </row>
    <row r="512" spans="6:6" x14ac:dyDescent="0.25">
      <c r="F512" s="16"/>
    </row>
    <row r="513" spans="6:6" x14ac:dyDescent="0.25">
      <c r="F513" s="16"/>
    </row>
    <row r="514" spans="6:6" x14ac:dyDescent="0.25">
      <c r="F514" s="16"/>
    </row>
    <row r="515" spans="6:6" x14ac:dyDescent="0.25">
      <c r="F515" s="16"/>
    </row>
    <row r="516" spans="6:6" x14ac:dyDescent="0.25">
      <c r="F516" s="16"/>
    </row>
    <row r="517" spans="6:6" x14ac:dyDescent="0.25">
      <c r="F517" s="16"/>
    </row>
    <row r="518" spans="6:6" x14ac:dyDescent="0.25">
      <c r="F518" s="16"/>
    </row>
    <row r="519" spans="6:6" x14ac:dyDescent="0.25">
      <c r="F519" s="16"/>
    </row>
    <row r="520" spans="6:6" x14ac:dyDescent="0.25">
      <c r="F520" s="16"/>
    </row>
    <row r="521" spans="6:6" x14ac:dyDescent="0.25">
      <c r="F521" s="16"/>
    </row>
    <row r="522" spans="6:6" x14ac:dyDescent="0.25">
      <c r="F522" s="16"/>
    </row>
    <row r="523" spans="6:6" x14ac:dyDescent="0.25">
      <c r="F523" s="16"/>
    </row>
    <row r="524" spans="6:6" x14ac:dyDescent="0.25">
      <c r="F524" s="16"/>
    </row>
    <row r="525" spans="6:6" x14ac:dyDescent="0.25">
      <c r="F525" s="16"/>
    </row>
    <row r="526" spans="6:6" x14ac:dyDescent="0.25">
      <c r="F526" s="16"/>
    </row>
    <row r="527" spans="6:6" x14ac:dyDescent="0.25">
      <c r="F527" s="16"/>
    </row>
    <row r="528" spans="6:6" x14ac:dyDescent="0.25">
      <c r="F528" s="16"/>
    </row>
    <row r="529" spans="6:6" x14ac:dyDescent="0.25">
      <c r="F529" s="16"/>
    </row>
    <row r="530" spans="6:6" x14ac:dyDescent="0.25">
      <c r="F530" s="16"/>
    </row>
    <row r="531" spans="6:6" x14ac:dyDescent="0.25">
      <c r="F531" s="16"/>
    </row>
    <row r="532" spans="6:6" x14ac:dyDescent="0.25">
      <c r="F532" s="16"/>
    </row>
    <row r="533" spans="6:6" x14ac:dyDescent="0.25">
      <c r="F533" s="16"/>
    </row>
    <row r="534" spans="6:6" x14ac:dyDescent="0.25">
      <c r="F534" s="16"/>
    </row>
    <row r="535" spans="6:6" x14ac:dyDescent="0.25">
      <c r="F535" s="16"/>
    </row>
    <row r="536" spans="6:6" x14ac:dyDescent="0.25">
      <c r="F536" s="16"/>
    </row>
    <row r="537" spans="6:6" x14ac:dyDescent="0.25">
      <c r="F537" s="16"/>
    </row>
    <row r="538" spans="6:6" x14ac:dyDescent="0.25">
      <c r="F538" s="16"/>
    </row>
    <row r="539" spans="6:6" x14ac:dyDescent="0.25">
      <c r="F539" s="16"/>
    </row>
    <row r="540" spans="6:6" x14ac:dyDescent="0.25">
      <c r="F540" s="16"/>
    </row>
    <row r="541" spans="6:6" x14ac:dyDescent="0.25">
      <c r="F541" s="16"/>
    </row>
    <row r="542" spans="6:6" x14ac:dyDescent="0.25">
      <c r="F542" s="16"/>
    </row>
    <row r="543" spans="6:6" x14ac:dyDescent="0.25">
      <c r="F543" s="16"/>
    </row>
    <row r="544" spans="6:6" x14ac:dyDescent="0.25">
      <c r="F544" s="16"/>
    </row>
    <row r="545" spans="6:6" x14ac:dyDescent="0.25">
      <c r="F545" s="16"/>
    </row>
    <row r="546" spans="6:6" x14ac:dyDescent="0.25">
      <c r="F546" s="16"/>
    </row>
    <row r="547" spans="6:6" x14ac:dyDescent="0.25">
      <c r="F547" s="16"/>
    </row>
    <row r="548" spans="6:6" x14ac:dyDescent="0.25">
      <c r="F548" s="16"/>
    </row>
    <row r="549" spans="6:6" x14ac:dyDescent="0.25">
      <c r="F549" s="16"/>
    </row>
    <row r="550" spans="6:6" x14ac:dyDescent="0.25">
      <c r="F550" s="16"/>
    </row>
    <row r="551" spans="6:6" x14ac:dyDescent="0.25">
      <c r="F551" s="16"/>
    </row>
    <row r="552" spans="6:6" x14ac:dyDescent="0.25">
      <c r="F552" s="16"/>
    </row>
    <row r="553" spans="6:6" x14ac:dyDescent="0.25">
      <c r="F553" s="16"/>
    </row>
    <row r="554" spans="6:6" x14ac:dyDescent="0.25">
      <c r="F554" s="16"/>
    </row>
    <row r="555" spans="6:6" x14ac:dyDescent="0.25">
      <c r="F555" s="16"/>
    </row>
    <row r="556" spans="6:6" x14ac:dyDescent="0.25">
      <c r="F556" s="16"/>
    </row>
    <row r="557" spans="6:6" x14ac:dyDescent="0.25">
      <c r="F557" s="16"/>
    </row>
    <row r="558" spans="6:6" x14ac:dyDescent="0.25">
      <c r="F558" s="16"/>
    </row>
    <row r="559" spans="6:6" x14ac:dyDescent="0.25">
      <c r="F559" s="16"/>
    </row>
    <row r="560" spans="6:6" x14ac:dyDescent="0.25">
      <c r="F560" s="16"/>
    </row>
    <row r="561" spans="6:6" x14ac:dyDescent="0.25">
      <c r="F561" s="16"/>
    </row>
    <row r="562" spans="6:6" x14ac:dyDescent="0.25">
      <c r="F562" s="16"/>
    </row>
    <row r="563" spans="6:6" x14ac:dyDescent="0.25">
      <c r="F563" s="16"/>
    </row>
    <row r="564" spans="6:6" x14ac:dyDescent="0.25">
      <c r="F564" s="16"/>
    </row>
    <row r="565" spans="6:6" x14ac:dyDescent="0.25">
      <c r="F565" s="16"/>
    </row>
    <row r="566" spans="6:6" x14ac:dyDescent="0.25">
      <c r="F566" s="16"/>
    </row>
    <row r="567" spans="6:6" x14ac:dyDescent="0.25">
      <c r="F567" s="16"/>
    </row>
    <row r="568" spans="6:6" x14ac:dyDescent="0.25">
      <c r="F568" s="16"/>
    </row>
    <row r="569" spans="6:6" x14ac:dyDescent="0.25">
      <c r="F569" s="16"/>
    </row>
    <row r="570" spans="6:6" x14ac:dyDescent="0.25">
      <c r="F570" s="16"/>
    </row>
    <row r="571" spans="6:6" x14ac:dyDescent="0.25">
      <c r="F571" s="16"/>
    </row>
    <row r="572" spans="6:6" x14ac:dyDescent="0.25">
      <c r="F572" s="16"/>
    </row>
    <row r="573" spans="6:6" x14ac:dyDescent="0.25">
      <c r="F573" s="16"/>
    </row>
    <row r="574" spans="6:6" x14ac:dyDescent="0.25">
      <c r="F574" s="16"/>
    </row>
    <row r="575" spans="6:6" x14ac:dyDescent="0.25">
      <c r="F575" s="16"/>
    </row>
    <row r="576" spans="6:6" x14ac:dyDescent="0.25">
      <c r="F576" s="16"/>
    </row>
    <row r="577" spans="6:6" x14ac:dyDescent="0.25">
      <c r="F577" s="16"/>
    </row>
    <row r="578" spans="6:6" x14ac:dyDescent="0.25">
      <c r="F578" s="16"/>
    </row>
    <row r="579" spans="6:6" x14ac:dyDescent="0.25">
      <c r="F579" s="16"/>
    </row>
    <row r="580" spans="6:6" x14ac:dyDescent="0.25">
      <c r="F580" s="16"/>
    </row>
    <row r="581" spans="6:6" x14ac:dyDescent="0.25">
      <c r="F581" s="16"/>
    </row>
    <row r="582" spans="6:6" x14ac:dyDescent="0.25">
      <c r="F582" s="16"/>
    </row>
    <row r="583" spans="6:6" x14ac:dyDescent="0.25">
      <c r="F583" s="16"/>
    </row>
    <row r="584" spans="6:6" x14ac:dyDescent="0.25">
      <c r="F584" s="16"/>
    </row>
    <row r="585" spans="6:6" x14ac:dyDescent="0.25">
      <c r="F585" s="16"/>
    </row>
    <row r="586" spans="6:6" x14ac:dyDescent="0.25">
      <c r="F586" s="16"/>
    </row>
    <row r="587" spans="6:6" x14ac:dyDescent="0.25">
      <c r="F587" s="16"/>
    </row>
    <row r="588" spans="6:6" x14ac:dyDescent="0.25">
      <c r="F588" s="16"/>
    </row>
    <row r="589" spans="6:6" x14ac:dyDescent="0.25">
      <c r="F589" s="16"/>
    </row>
    <row r="590" spans="6:6" x14ac:dyDescent="0.25">
      <c r="F590" s="16"/>
    </row>
    <row r="591" spans="6:6" x14ac:dyDescent="0.25">
      <c r="F591" s="16"/>
    </row>
    <row r="592" spans="6:6" x14ac:dyDescent="0.25">
      <c r="F592" s="16"/>
    </row>
    <row r="593" spans="6:6" x14ac:dyDescent="0.25">
      <c r="F593" s="16"/>
    </row>
    <row r="594" spans="6:6" x14ac:dyDescent="0.25">
      <c r="F594" s="16"/>
    </row>
    <row r="595" spans="6:6" x14ac:dyDescent="0.25">
      <c r="F595" s="16"/>
    </row>
    <row r="596" spans="6:6" x14ac:dyDescent="0.25">
      <c r="F596" s="16"/>
    </row>
    <row r="597" spans="6:6" x14ac:dyDescent="0.25">
      <c r="F597" s="16"/>
    </row>
    <row r="598" spans="6:6" x14ac:dyDescent="0.25">
      <c r="F598" s="16"/>
    </row>
    <row r="599" spans="6:6" x14ac:dyDescent="0.25">
      <c r="F599" s="16"/>
    </row>
    <row r="600" spans="6:6" x14ac:dyDescent="0.25">
      <c r="F600" s="16"/>
    </row>
    <row r="601" spans="6:6" x14ac:dyDescent="0.25">
      <c r="F601" s="16"/>
    </row>
    <row r="602" spans="6:6" x14ac:dyDescent="0.25">
      <c r="F602" s="16"/>
    </row>
    <row r="603" spans="6:6" x14ac:dyDescent="0.25">
      <c r="F603" s="16"/>
    </row>
    <row r="604" spans="6:6" x14ac:dyDescent="0.25">
      <c r="F604" s="16"/>
    </row>
    <row r="605" spans="6:6" x14ac:dyDescent="0.25">
      <c r="F605" s="16"/>
    </row>
    <row r="606" spans="6:6" x14ac:dyDescent="0.25">
      <c r="F606" s="16"/>
    </row>
    <row r="607" spans="6:6" x14ac:dyDescent="0.25">
      <c r="F607" s="16"/>
    </row>
    <row r="608" spans="6:6" x14ac:dyDescent="0.25">
      <c r="F608" s="16"/>
    </row>
    <row r="609" spans="6:6" x14ac:dyDescent="0.25">
      <c r="F609" s="16"/>
    </row>
    <row r="610" spans="6:6" x14ac:dyDescent="0.25">
      <c r="F610" s="16"/>
    </row>
    <row r="611" spans="6:6" x14ac:dyDescent="0.25">
      <c r="F611" s="16"/>
    </row>
    <row r="612" spans="6:6" x14ac:dyDescent="0.25">
      <c r="F612" s="16"/>
    </row>
    <row r="613" spans="6:6" x14ac:dyDescent="0.25">
      <c r="F613" s="16"/>
    </row>
    <row r="614" spans="6:6" x14ac:dyDescent="0.25">
      <c r="F614" s="16"/>
    </row>
    <row r="615" spans="6:6" x14ac:dyDescent="0.25">
      <c r="F615" s="16"/>
    </row>
    <row r="616" spans="6:6" x14ac:dyDescent="0.25">
      <c r="F616" s="16"/>
    </row>
    <row r="617" spans="6:6" x14ac:dyDescent="0.25">
      <c r="F617" s="16"/>
    </row>
    <row r="618" spans="6:6" x14ac:dyDescent="0.25">
      <c r="F618" s="16"/>
    </row>
    <row r="619" spans="6:6" x14ac:dyDescent="0.25">
      <c r="F619" s="16"/>
    </row>
    <row r="620" spans="6:6" x14ac:dyDescent="0.25">
      <c r="F620" s="16"/>
    </row>
    <row r="621" spans="6:6" x14ac:dyDescent="0.25">
      <c r="F621" s="16"/>
    </row>
    <row r="622" spans="6:6" x14ac:dyDescent="0.25">
      <c r="F622" s="16"/>
    </row>
    <row r="623" spans="6:6" x14ac:dyDescent="0.25">
      <c r="F623" s="16"/>
    </row>
    <row r="624" spans="6:6" x14ac:dyDescent="0.25">
      <c r="F624" s="16"/>
    </row>
    <row r="625" spans="6:6" x14ac:dyDescent="0.25">
      <c r="F625" s="16"/>
    </row>
    <row r="626" spans="6:6" x14ac:dyDescent="0.25">
      <c r="F626" s="16"/>
    </row>
    <row r="627" spans="6:6" x14ac:dyDescent="0.25">
      <c r="F627" s="16"/>
    </row>
    <row r="628" spans="6:6" x14ac:dyDescent="0.25">
      <c r="F628" s="16"/>
    </row>
    <row r="629" spans="6:6" x14ac:dyDescent="0.25">
      <c r="F629" s="16"/>
    </row>
    <row r="630" spans="6:6" x14ac:dyDescent="0.25">
      <c r="F630" s="16"/>
    </row>
    <row r="631" spans="6:6" x14ac:dyDescent="0.25">
      <c r="F631" s="16"/>
    </row>
    <row r="632" spans="6:6" x14ac:dyDescent="0.25">
      <c r="F632" s="16"/>
    </row>
    <row r="633" spans="6:6" x14ac:dyDescent="0.25">
      <c r="F633" s="16"/>
    </row>
    <row r="634" spans="6:6" x14ac:dyDescent="0.25">
      <c r="F634" s="16"/>
    </row>
    <row r="635" spans="6:6" x14ac:dyDescent="0.25">
      <c r="F635" s="16"/>
    </row>
    <row r="636" spans="6:6" x14ac:dyDescent="0.25">
      <c r="F636" s="16"/>
    </row>
    <row r="637" spans="6:6" x14ac:dyDescent="0.25">
      <c r="F637" s="16"/>
    </row>
    <row r="638" spans="6:6" x14ac:dyDescent="0.25">
      <c r="F638" s="16"/>
    </row>
    <row r="639" spans="6:6" x14ac:dyDescent="0.25">
      <c r="F639" s="16"/>
    </row>
    <row r="640" spans="6:6" x14ac:dyDescent="0.25">
      <c r="F640" s="16"/>
    </row>
    <row r="641" spans="6:6" x14ac:dyDescent="0.25">
      <c r="F641" s="16"/>
    </row>
    <row r="642" spans="6:6" x14ac:dyDescent="0.25">
      <c r="F642" s="16"/>
    </row>
    <row r="643" spans="6:6" x14ac:dyDescent="0.25">
      <c r="F643" s="16"/>
    </row>
    <row r="644" spans="6:6" x14ac:dyDescent="0.25">
      <c r="F644" s="16"/>
    </row>
    <row r="645" spans="6:6" x14ac:dyDescent="0.25">
      <c r="F645" s="16"/>
    </row>
    <row r="646" spans="6:6" x14ac:dyDescent="0.25">
      <c r="F646" s="16"/>
    </row>
    <row r="647" spans="6:6" x14ac:dyDescent="0.25">
      <c r="F647" s="16"/>
    </row>
    <row r="648" spans="6:6" x14ac:dyDescent="0.25">
      <c r="F648" s="16"/>
    </row>
    <row r="649" spans="6:6" x14ac:dyDescent="0.25">
      <c r="F649" s="16"/>
    </row>
    <row r="650" spans="6:6" x14ac:dyDescent="0.25">
      <c r="F650" s="16"/>
    </row>
    <row r="651" spans="6:6" x14ac:dyDescent="0.25">
      <c r="F651" s="16"/>
    </row>
    <row r="652" spans="6:6" x14ac:dyDescent="0.25">
      <c r="F652" s="16"/>
    </row>
    <row r="653" spans="6:6" x14ac:dyDescent="0.25">
      <c r="F653" s="16"/>
    </row>
    <row r="654" spans="6:6" x14ac:dyDescent="0.25">
      <c r="F654" s="16"/>
    </row>
    <row r="655" spans="6:6" x14ac:dyDescent="0.25">
      <c r="F655" s="16"/>
    </row>
    <row r="656" spans="6:6" x14ac:dyDescent="0.25">
      <c r="F656" s="16"/>
    </row>
    <row r="657" spans="6:6" x14ac:dyDescent="0.25">
      <c r="F657" s="16"/>
    </row>
    <row r="658" spans="6:6" x14ac:dyDescent="0.25">
      <c r="F658" s="16"/>
    </row>
    <row r="659" spans="6:6" x14ac:dyDescent="0.25">
      <c r="F659" s="16"/>
    </row>
    <row r="660" spans="6:6" x14ac:dyDescent="0.25">
      <c r="F660" s="16"/>
    </row>
    <row r="661" spans="6:6" x14ac:dyDescent="0.25">
      <c r="F661" s="16"/>
    </row>
    <row r="662" spans="6:6" x14ac:dyDescent="0.25">
      <c r="F662" s="16"/>
    </row>
    <row r="663" spans="6:6" x14ac:dyDescent="0.25">
      <c r="F663" s="16"/>
    </row>
    <row r="664" spans="6:6" x14ac:dyDescent="0.25">
      <c r="F664" s="16"/>
    </row>
    <row r="665" spans="6:6" x14ac:dyDescent="0.25">
      <c r="F665" s="16"/>
    </row>
    <row r="666" spans="6:6" x14ac:dyDescent="0.25">
      <c r="F666" s="16"/>
    </row>
    <row r="667" spans="6:6" x14ac:dyDescent="0.25">
      <c r="F667" s="16"/>
    </row>
    <row r="668" spans="6:6" x14ac:dyDescent="0.25">
      <c r="F668" s="16"/>
    </row>
    <row r="669" spans="6:6" x14ac:dyDescent="0.25">
      <c r="F669" s="16"/>
    </row>
    <row r="670" spans="6:6" x14ac:dyDescent="0.25">
      <c r="F670" s="16"/>
    </row>
    <row r="671" spans="6:6" x14ac:dyDescent="0.25">
      <c r="F671" s="16"/>
    </row>
    <row r="672" spans="6:6" x14ac:dyDescent="0.25">
      <c r="F672" s="16"/>
    </row>
    <row r="673" spans="6:6" x14ac:dyDescent="0.25">
      <c r="F673" s="16"/>
    </row>
    <row r="674" spans="6:6" x14ac:dyDescent="0.25">
      <c r="F674" s="16"/>
    </row>
    <row r="675" spans="6:6" x14ac:dyDescent="0.25">
      <c r="F675" s="16"/>
    </row>
    <row r="676" spans="6:6" x14ac:dyDescent="0.25">
      <c r="F676" s="16"/>
    </row>
    <row r="677" spans="6:6" x14ac:dyDescent="0.25">
      <c r="F677" s="16"/>
    </row>
    <row r="678" spans="6:6" x14ac:dyDescent="0.25">
      <c r="F678" s="16"/>
    </row>
    <row r="679" spans="6:6" x14ac:dyDescent="0.25">
      <c r="F679" s="16"/>
    </row>
    <row r="680" spans="6:6" x14ac:dyDescent="0.25">
      <c r="F680" s="16"/>
    </row>
    <row r="681" spans="6:6" x14ac:dyDescent="0.25">
      <c r="F681" s="16"/>
    </row>
    <row r="682" spans="6:6" x14ac:dyDescent="0.25">
      <c r="F682" s="16"/>
    </row>
    <row r="683" spans="6:6" x14ac:dyDescent="0.25">
      <c r="F683" s="16"/>
    </row>
    <row r="684" spans="6:6" x14ac:dyDescent="0.25">
      <c r="F684" s="16"/>
    </row>
    <row r="685" spans="6:6" x14ac:dyDescent="0.25">
      <c r="F685" s="16"/>
    </row>
    <row r="686" spans="6:6" x14ac:dyDescent="0.25">
      <c r="F686" s="16"/>
    </row>
    <row r="687" spans="6:6" x14ac:dyDescent="0.25">
      <c r="F687" s="16"/>
    </row>
    <row r="688" spans="6:6" x14ac:dyDescent="0.25">
      <c r="F688" s="16"/>
    </row>
    <row r="689" spans="6:6" x14ac:dyDescent="0.25">
      <c r="F689" s="16"/>
    </row>
    <row r="690" spans="6:6" x14ac:dyDescent="0.25">
      <c r="F690" s="16"/>
    </row>
    <row r="691" spans="6:6" x14ac:dyDescent="0.25">
      <c r="F691" s="16"/>
    </row>
    <row r="692" spans="6:6" x14ac:dyDescent="0.25">
      <c r="F692" s="16"/>
    </row>
    <row r="693" spans="6:6" x14ac:dyDescent="0.25">
      <c r="F693" s="16"/>
    </row>
    <row r="694" spans="6:6" x14ac:dyDescent="0.25">
      <c r="F694" s="16"/>
    </row>
    <row r="695" spans="6:6" x14ac:dyDescent="0.25">
      <c r="F695" s="16"/>
    </row>
    <row r="696" spans="6:6" x14ac:dyDescent="0.25">
      <c r="F696" s="16"/>
    </row>
    <row r="697" spans="6:6" x14ac:dyDescent="0.25">
      <c r="F697" s="16"/>
    </row>
    <row r="698" spans="6:6" x14ac:dyDescent="0.25">
      <c r="F698" s="16"/>
    </row>
    <row r="699" spans="6:6" x14ac:dyDescent="0.25">
      <c r="F699" s="16"/>
    </row>
    <row r="700" spans="6:6" x14ac:dyDescent="0.25">
      <c r="F700" s="16"/>
    </row>
    <row r="701" spans="6:6" x14ac:dyDescent="0.25">
      <c r="F701" s="16"/>
    </row>
    <row r="702" spans="6:6" x14ac:dyDescent="0.25">
      <c r="F702" s="16"/>
    </row>
    <row r="703" spans="6:6" x14ac:dyDescent="0.25">
      <c r="F703" s="16"/>
    </row>
    <row r="704" spans="6:6" x14ac:dyDescent="0.25">
      <c r="F704" s="16"/>
    </row>
    <row r="705" spans="6:6" x14ac:dyDescent="0.25">
      <c r="F705" s="16"/>
    </row>
    <row r="706" spans="6:6" x14ac:dyDescent="0.25">
      <c r="F706" s="16"/>
    </row>
    <row r="707" spans="6:6" x14ac:dyDescent="0.25">
      <c r="F707" s="16"/>
    </row>
    <row r="708" spans="6:6" x14ac:dyDescent="0.25">
      <c r="F708" s="16"/>
    </row>
    <row r="709" spans="6:6" x14ac:dyDescent="0.25">
      <c r="F709" s="16"/>
    </row>
    <row r="710" spans="6:6" x14ac:dyDescent="0.25">
      <c r="F710" s="16"/>
    </row>
    <row r="711" spans="6:6" x14ac:dyDescent="0.25">
      <c r="F711" s="16"/>
    </row>
    <row r="712" spans="6:6" x14ac:dyDescent="0.25">
      <c r="F712" s="16"/>
    </row>
    <row r="713" spans="6:6" x14ac:dyDescent="0.25">
      <c r="F713" s="16"/>
    </row>
    <row r="714" spans="6:6" x14ac:dyDescent="0.25">
      <c r="F714" s="16"/>
    </row>
    <row r="715" spans="6:6" x14ac:dyDescent="0.25">
      <c r="F715" s="16"/>
    </row>
    <row r="716" spans="6:6" x14ac:dyDescent="0.25">
      <c r="F716" s="16"/>
    </row>
    <row r="717" spans="6:6" x14ac:dyDescent="0.25">
      <c r="F717" s="16"/>
    </row>
    <row r="718" spans="6:6" x14ac:dyDescent="0.25">
      <c r="F718" s="16"/>
    </row>
    <row r="719" spans="6:6" x14ac:dyDescent="0.25">
      <c r="F719" s="16"/>
    </row>
    <row r="720" spans="6:6" x14ac:dyDescent="0.25">
      <c r="F720" s="16"/>
    </row>
    <row r="721" spans="6:6" x14ac:dyDescent="0.25">
      <c r="F721" s="16"/>
    </row>
    <row r="722" spans="6:6" x14ac:dyDescent="0.25">
      <c r="F722" s="16"/>
    </row>
    <row r="723" spans="6:6" x14ac:dyDescent="0.25">
      <c r="F723" s="16"/>
    </row>
    <row r="724" spans="6:6" x14ac:dyDescent="0.25">
      <c r="F724" s="16"/>
    </row>
    <row r="725" spans="6:6" x14ac:dyDescent="0.25">
      <c r="F725" s="16"/>
    </row>
    <row r="726" spans="6:6" x14ac:dyDescent="0.25">
      <c r="F726" s="16"/>
    </row>
    <row r="727" spans="6:6" x14ac:dyDescent="0.25">
      <c r="F727" s="16"/>
    </row>
    <row r="728" spans="6:6" x14ac:dyDescent="0.25">
      <c r="F728" s="16"/>
    </row>
    <row r="729" spans="6:6" x14ac:dyDescent="0.25">
      <c r="F729" s="16"/>
    </row>
    <row r="730" spans="6:6" x14ac:dyDescent="0.25">
      <c r="F730" s="16"/>
    </row>
    <row r="731" spans="6:6" x14ac:dyDescent="0.25">
      <c r="F731" s="16"/>
    </row>
    <row r="732" spans="6:6" x14ac:dyDescent="0.25">
      <c r="F732" s="16"/>
    </row>
    <row r="733" spans="6:6" x14ac:dyDescent="0.25">
      <c r="F733" s="16"/>
    </row>
    <row r="734" spans="6:6" x14ac:dyDescent="0.25">
      <c r="F734" s="16"/>
    </row>
    <row r="735" spans="6:6" x14ac:dyDescent="0.25">
      <c r="F735" s="16"/>
    </row>
    <row r="736" spans="6:6" x14ac:dyDescent="0.25">
      <c r="F736" s="16"/>
    </row>
    <row r="737" spans="6:6" x14ac:dyDescent="0.25">
      <c r="F737" s="16"/>
    </row>
    <row r="738" spans="6:6" x14ac:dyDescent="0.25">
      <c r="F738" s="16"/>
    </row>
    <row r="739" spans="6:6" x14ac:dyDescent="0.25">
      <c r="F739" s="16"/>
    </row>
    <row r="740" spans="6:6" x14ac:dyDescent="0.25">
      <c r="F740" s="16"/>
    </row>
    <row r="741" spans="6:6" x14ac:dyDescent="0.25">
      <c r="F741" s="16"/>
    </row>
    <row r="742" spans="6:6" x14ac:dyDescent="0.25">
      <c r="F742" s="16"/>
    </row>
    <row r="743" spans="6:6" x14ac:dyDescent="0.25">
      <c r="F743" s="16"/>
    </row>
    <row r="744" spans="6:6" x14ac:dyDescent="0.25">
      <c r="F744" s="16"/>
    </row>
    <row r="745" spans="6:6" x14ac:dyDescent="0.25">
      <c r="F745" s="16"/>
    </row>
    <row r="746" spans="6:6" x14ac:dyDescent="0.25">
      <c r="F746" s="16"/>
    </row>
    <row r="747" spans="6:6" x14ac:dyDescent="0.25">
      <c r="F747" s="16"/>
    </row>
    <row r="748" spans="6:6" x14ac:dyDescent="0.25">
      <c r="F748" s="16"/>
    </row>
    <row r="749" spans="6:6" x14ac:dyDescent="0.25">
      <c r="F749" s="16"/>
    </row>
    <row r="750" spans="6:6" x14ac:dyDescent="0.25">
      <c r="F750" s="16"/>
    </row>
    <row r="751" spans="6:6" x14ac:dyDescent="0.25">
      <c r="F751" s="16"/>
    </row>
    <row r="752" spans="6:6" x14ac:dyDescent="0.25">
      <c r="F752" s="16"/>
    </row>
    <row r="753" spans="6:6" x14ac:dyDescent="0.25">
      <c r="F753" s="16"/>
    </row>
    <row r="754" spans="6:6" x14ac:dyDescent="0.25">
      <c r="F754" s="16"/>
    </row>
    <row r="755" spans="6:6" x14ac:dyDescent="0.25">
      <c r="F755" s="16"/>
    </row>
    <row r="756" spans="6:6" x14ac:dyDescent="0.25">
      <c r="F756" s="16"/>
    </row>
    <row r="757" spans="6:6" x14ac:dyDescent="0.25">
      <c r="F757" s="16"/>
    </row>
    <row r="758" spans="6:6" x14ac:dyDescent="0.25">
      <c r="F758" s="16"/>
    </row>
    <row r="759" spans="6:6" x14ac:dyDescent="0.25">
      <c r="F759" s="16"/>
    </row>
    <row r="760" spans="6:6" x14ac:dyDescent="0.25">
      <c r="F760" s="16"/>
    </row>
    <row r="761" spans="6:6" x14ac:dyDescent="0.25">
      <c r="F761" s="16"/>
    </row>
    <row r="762" spans="6:6" x14ac:dyDescent="0.25">
      <c r="F762" s="16"/>
    </row>
    <row r="763" spans="6:6" x14ac:dyDescent="0.25">
      <c r="F763" s="16"/>
    </row>
    <row r="764" spans="6:6" x14ac:dyDescent="0.25">
      <c r="F764" s="16"/>
    </row>
    <row r="765" spans="6:6" x14ac:dyDescent="0.25">
      <c r="F765" s="16"/>
    </row>
    <row r="766" spans="6:6" x14ac:dyDescent="0.25">
      <c r="F766" s="16"/>
    </row>
    <row r="767" spans="6:6" x14ac:dyDescent="0.25">
      <c r="F767" s="16"/>
    </row>
    <row r="768" spans="6:6" x14ac:dyDescent="0.25">
      <c r="F768" s="16"/>
    </row>
    <row r="769" spans="6:6" x14ac:dyDescent="0.25">
      <c r="F769" s="16"/>
    </row>
    <row r="770" spans="6:6" x14ac:dyDescent="0.25">
      <c r="F770" s="16"/>
    </row>
    <row r="771" spans="6:6" x14ac:dyDescent="0.25">
      <c r="F771" s="16"/>
    </row>
    <row r="772" spans="6:6" x14ac:dyDescent="0.25">
      <c r="F772" s="16"/>
    </row>
    <row r="773" spans="6:6" x14ac:dyDescent="0.25">
      <c r="F773" s="16"/>
    </row>
    <row r="774" spans="6:6" x14ac:dyDescent="0.25">
      <c r="F774" s="16"/>
    </row>
    <row r="775" spans="6:6" x14ac:dyDescent="0.25">
      <c r="F775" s="16"/>
    </row>
    <row r="776" spans="6:6" x14ac:dyDescent="0.25">
      <c r="F776" s="16"/>
    </row>
    <row r="777" spans="6:6" x14ac:dyDescent="0.25">
      <c r="F777" s="16"/>
    </row>
    <row r="778" spans="6:6" x14ac:dyDescent="0.25">
      <c r="F778" s="16"/>
    </row>
    <row r="779" spans="6:6" x14ac:dyDescent="0.25">
      <c r="F779" s="16"/>
    </row>
    <row r="780" spans="6:6" x14ac:dyDescent="0.25">
      <c r="F780" s="16"/>
    </row>
    <row r="781" spans="6:6" x14ac:dyDescent="0.25">
      <c r="F781" s="16"/>
    </row>
    <row r="782" spans="6:6" x14ac:dyDescent="0.25">
      <c r="F782" s="16"/>
    </row>
    <row r="783" spans="6:6" x14ac:dyDescent="0.25">
      <c r="F783" s="16"/>
    </row>
    <row r="784" spans="6:6" x14ac:dyDescent="0.25">
      <c r="F784" s="16"/>
    </row>
    <row r="785" spans="6:6" x14ac:dyDescent="0.25">
      <c r="F785" s="16"/>
    </row>
    <row r="786" spans="6:6" x14ac:dyDescent="0.25">
      <c r="F786" s="16"/>
    </row>
    <row r="787" spans="6:6" x14ac:dyDescent="0.25">
      <c r="F787" s="16"/>
    </row>
    <row r="788" spans="6:6" x14ac:dyDescent="0.25">
      <c r="F788" s="16"/>
    </row>
    <row r="789" spans="6:6" x14ac:dyDescent="0.25">
      <c r="F789" s="16"/>
    </row>
    <row r="790" spans="6:6" x14ac:dyDescent="0.25">
      <c r="F790" s="16"/>
    </row>
    <row r="791" spans="6:6" x14ac:dyDescent="0.25">
      <c r="F791" s="16"/>
    </row>
    <row r="792" spans="6:6" x14ac:dyDescent="0.25">
      <c r="F792" s="16"/>
    </row>
    <row r="793" spans="6:6" x14ac:dyDescent="0.25">
      <c r="F793" s="16"/>
    </row>
    <row r="794" spans="6:6" x14ac:dyDescent="0.25">
      <c r="F794" s="16"/>
    </row>
    <row r="795" spans="6:6" x14ac:dyDescent="0.25">
      <c r="F795" s="16"/>
    </row>
    <row r="796" spans="6:6" x14ac:dyDescent="0.25">
      <c r="F796" s="16"/>
    </row>
    <row r="797" spans="6:6" x14ac:dyDescent="0.25">
      <c r="F797" s="16"/>
    </row>
    <row r="798" spans="6:6" x14ac:dyDescent="0.25">
      <c r="F798" s="16"/>
    </row>
    <row r="799" spans="6:6" x14ac:dyDescent="0.25">
      <c r="F799" s="16"/>
    </row>
    <row r="800" spans="6:6" x14ac:dyDescent="0.25">
      <c r="F800" s="16"/>
    </row>
    <row r="801" spans="6:6" x14ac:dyDescent="0.25">
      <c r="F801" s="16"/>
    </row>
    <row r="802" spans="6:6" x14ac:dyDescent="0.25">
      <c r="F802" s="16"/>
    </row>
    <row r="803" spans="6:6" x14ac:dyDescent="0.25">
      <c r="F803" s="16"/>
    </row>
    <row r="804" spans="6:6" x14ac:dyDescent="0.25">
      <c r="F804" s="16"/>
    </row>
    <row r="805" spans="6:6" x14ac:dyDescent="0.25">
      <c r="F805" s="16"/>
    </row>
    <row r="806" spans="6:6" x14ac:dyDescent="0.25">
      <c r="F806" s="16"/>
    </row>
    <row r="807" spans="6:6" x14ac:dyDescent="0.25">
      <c r="F807" s="16"/>
    </row>
    <row r="808" spans="6:6" x14ac:dyDescent="0.25">
      <c r="F808" s="16"/>
    </row>
    <row r="809" spans="6:6" x14ac:dyDescent="0.25">
      <c r="F809" s="16"/>
    </row>
    <row r="810" spans="6:6" x14ac:dyDescent="0.25">
      <c r="F810" s="16"/>
    </row>
    <row r="811" spans="6:6" x14ac:dyDescent="0.25">
      <c r="F811" s="16"/>
    </row>
    <row r="812" spans="6:6" x14ac:dyDescent="0.25">
      <c r="F812" s="16"/>
    </row>
    <row r="813" spans="6:6" x14ac:dyDescent="0.25">
      <c r="F813" s="16"/>
    </row>
    <row r="814" spans="6:6" x14ac:dyDescent="0.25">
      <c r="F814" s="16"/>
    </row>
    <row r="815" spans="6:6" x14ac:dyDescent="0.25">
      <c r="F815" s="16"/>
    </row>
    <row r="816" spans="6:6" x14ac:dyDescent="0.25">
      <c r="F816" s="16"/>
    </row>
    <row r="817" spans="6:6" x14ac:dyDescent="0.25">
      <c r="F817" s="16"/>
    </row>
    <row r="818" spans="6:6" x14ac:dyDescent="0.25">
      <c r="F818" s="16"/>
    </row>
    <row r="819" spans="6:6" x14ac:dyDescent="0.25">
      <c r="F819" s="16"/>
    </row>
    <row r="820" spans="6:6" x14ac:dyDescent="0.25">
      <c r="F820" s="16"/>
    </row>
    <row r="821" spans="6:6" x14ac:dyDescent="0.25">
      <c r="F821" s="16"/>
    </row>
    <row r="822" spans="6:6" x14ac:dyDescent="0.25">
      <c r="F822" s="16"/>
    </row>
    <row r="823" spans="6:6" x14ac:dyDescent="0.25">
      <c r="F823" s="16"/>
    </row>
    <row r="824" spans="6:6" x14ac:dyDescent="0.25">
      <c r="F824" s="16"/>
    </row>
    <row r="825" spans="6:6" x14ac:dyDescent="0.25">
      <c r="F825" s="16"/>
    </row>
    <row r="826" spans="6:6" x14ac:dyDescent="0.25">
      <c r="F826" s="16"/>
    </row>
    <row r="827" spans="6:6" x14ac:dyDescent="0.25">
      <c r="F827" s="16"/>
    </row>
    <row r="828" spans="6:6" x14ac:dyDescent="0.25">
      <c r="F828" s="16"/>
    </row>
    <row r="829" spans="6:6" x14ac:dyDescent="0.25">
      <c r="F829" s="16"/>
    </row>
    <row r="830" spans="6:6" x14ac:dyDescent="0.25">
      <c r="F830" s="16"/>
    </row>
    <row r="831" spans="6:6" x14ac:dyDescent="0.25">
      <c r="F831" s="16"/>
    </row>
    <row r="832" spans="6:6" x14ac:dyDescent="0.25">
      <c r="F832" s="16"/>
    </row>
    <row r="833" spans="6:6" x14ac:dyDescent="0.25">
      <c r="F833" s="16"/>
    </row>
    <row r="834" spans="6:6" x14ac:dyDescent="0.25">
      <c r="F834" s="16"/>
    </row>
    <row r="835" spans="6:6" x14ac:dyDescent="0.25">
      <c r="F835" s="16"/>
    </row>
    <row r="836" spans="6:6" x14ac:dyDescent="0.25">
      <c r="F836" s="16"/>
    </row>
    <row r="837" spans="6:6" x14ac:dyDescent="0.25">
      <c r="F837" s="16"/>
    </row>
    <row r="838" spans="6:6" x14ac:dyDescent="0.25">
      <c r="F838" s="16"/>
    </row>
    <row r="839" spans="6:6" x14ac:dyDescent="0.25">
      <c r="F839" s="16"/>
    </row>
    <row r="840" spans="6:6" x14ac:dyDescent="0.25">
      <c r="F840" s="16"/>
    </row>
    <row r="841" spans="6:6" x14ac:dyDescent="0.25">
      <c r="F841" s="16"/>
    </row>
    <row r="842" spans="6:6" x14ac:dyDescent="0.25">
      <c r="F842" s="16"/>
    </row>
    <row r="843" spans="6:6" x14ac:dyDescent="0.25">
      <c r="F843" s="16"/>
    </row>
    <row r="844" spans="6:6" x14ac:dyDescent="0.25">
      <c r="F844" s="16"/>
    </row>
    <row r="845" spans="6:6" x14ac:dyDescent="0.25">
      <c r="F845" s="16"/>
    </row>
    <row r="846" spans="6:6" x14ac:dyDescent="0.25">
      <c r="F846" s="16"/>
    </row>
    <row r="847" spans="6:6" x14ac:dyDescent="0.25">
      <c r="F847" s="16"/>
    </row>
    <row r="848" spans="6:6" x14ac:dyDescent="0.25">
      <c r="F848" s="16"/>
    </row>
    <row r="849" spans="6:6" x14ac:dyDescent="0.25">
      <c r="F849" s="16"/>
    </row>
    <row r="850" spans="6:6" x14ac:dyDescent="0.25">
      <c r="F850" s="16"/>
    </row>
    <row r="851" spans="6:6" x14ac:dyDescent="0.25">
      <c r="F851" s="16"/>
    </row>
    <row r="852" spans="6:6" x14ac:dyDescent="0.25">
      <c r="F852" s="16"/>
    </row>
    <row r="853" spans="6:6" x14ac:dyDescent="0.25">
      <c r="F853" s="16"/>
    </row>
    <row r="854" spans="6:6" x14ac:dyDescent="0.25">
      <c r="F854" s="16"/>
    </row>
  </sheetData>
  <mergeCells count="2">
    <mergeCell ref="A12:B12"/>
    <mergeCell ref="A8:O10"/>
  </mergeCells>
  <pageMargins left="0.70866141732283472" right="0.70866141732283472" top="0.74803149606299213" bottom="0.74803149606299213" header="0.31496062992125984" footer="0.31496062992125984"/>
  <pageSetup scale="41" fitToHeight="3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7"/>
  <sheetViews>
    <sheetView zoomScale="85" zoomScaleNormal="85" workbookViewId="0">
      <selection activeCell="E4" sqref="E4"/>
    </sheetView>
  </sheetViews>
  <sheetFormatPr baseColWidth="10" defaultColWidth="9.109375" defaultRowHeight="13.2" x14ac:dyDescent="0.25"/>
  <cols>
    <col min="1" max="1" width="18.44140625" style="74" customWidth="1"/>
    <col min="2" max="2" width="25.33203125" style="74" customWidth="1"/>
    <col min="3" max="3" width="35.44140625" style="74" customWidth="1"/>
    <col min="4" max="5" width="27.33203125" style="59" customWidth="1"/>
    <col min="6" max="16384" width="9.109375" style="74"/>
  </cols>
  <sheetData>
    <row r="1" spans="1:5" ht="24" customHeight="1" x14ac:dyDescent="0.4">
      <c r="B1" s="77"/>
      <c r="C1" s="15" t="s">
        <v>149</v>
      </c>
    </row>
    <row r="2" spans="1:5" ht="27" customHeight="1" x14ac:dyDescent="0.25">
      <c r="D2" s="144" t="s">
        <v>124</v>
      </c>
      <c r="E2" s="144">
        <f>+SUM(C13:C259)</f>
        <v>0</v>
      </c>
    </row>
    <row r="3" spans="1:5" ht="12.75" customHeight="1" x14ac:dyDescent="0.25">
      <c r="A3" s="54" t="s">
        <v>21</v>
      </c>
      <c r="D3" s="144" t="s">
        <v>113</v>
      </c>
      <c r="E3" s="144">
        <f>+E2*+(25*1.1)</f>
        <v>0</v>
      </c>
    </row>
    <row r="4" spans="1:5" ht="12.75" customHeight="1" x14ac:dyDescent="0.25">
      <c r="A4" s="54" t="s">
        <v>301</v>
      </c>
      <c r="D4" s="208" t="s">
        <v>943</v>
      </c>
      <c r="E4" s="147">
        <f>+SUM(A13:A259)</f>
        <v>0</v>
      </c>
    </row>
    <row r="5" spans="1:5" ht="12.75" customHeight="1" x14ac:dyDescent="0.25">
      <c r="A5" s="54" t="s">
        <v>111</v>
      </c>
      <c r="D5" s="54"/>
    </row>
    <row r="6" spans="1:5" ht="12.75" customHeight="1" x14ac:dyDescent="0.25">
      <c r="A6" s="54" t="s">
        <v>93</v>
      </c>
      <c r="D6" s="54"/>
    </row>
    <row r="7" spans="1:5" ht="12.75" customHeight="1" x14ac:dyDescent="0.25">
      <c r="A7" s="54" t="s">
        <v>112</v>
      </c>
      <c r="D7" s="54"/>
    </row>
    <row r="8" spans="1:5" ht="12.75" customHeight="1" x14ac:dyDescent="0.25">
      <c r="A8" s="80" t="s">
        <v>11</v>
      </c>
      <c r="B8" s="81" t="s">
        <v>10</v>
      </c>
      <c r="D8" s="54"/>
    </row>
    <row r="9" spans="1:5" ht="12.75" customHeight="1" x14ac:dyDescent="0.25">
      <c r="A9" s="356" t="s">
        <v>619</v>
      </c>
      <c r="B9" s="356"/>
      <c r="C9" s="356"/>
      <c r="D9" s="356"/>
      <c r="E9" s="356"/>
    </row>
    <row r="10" spans="1:5" ht="28.5" customHeight="1" x14ac:dyDescent="0.25">
      <c r="A10" s="356"/>
      <c r="B10" s="356"/>
      <c r="C10" s="356"/>
      <c r="D10" s="356"/>
      <c r="E10" s="356"/>
    </row>
    <row r="11" spans="1:5" ht="12.75" customHeight="1" x14ac:dyDescent="0.25">
      <c r="B11" s="2"/>
      <c r="C11" s="59"/>
    </row>
    <row r="12" spans="1:5" s="76" customFormat="1" ht="12.75" customHeight="1" x14ac:dyDescent="0.25">
      <c r="A12" s="20" t="s">
        <v>365</v>
      </c>
      <c r="B12" s="20" t="s">
        <v>137</v>
      </c>
      <c r="C12" s="20" t="s">
        <v>86</v>
      </c>
      <c r="D12" s="20" t="s">
        <v>302</v>
      </c>
      <c r="E12" s="20" t="s">
        <v>303</v>
      </c>
    </row>
    <row r="13" spans="1:5" ht="12.75" customHeight="1" x14ac:dyDescent="0.25">
      <c r="A13" s="94"/>
      <c r="B13" s="95" t="s">
        <v>116</v>
      </c>
      <c r="C13" s="96"/>
      <c r="D13" s="94"/>
      <c r="E13" s="94"/>
    </row>
    <row r="14" spans="1:5" ht="12.75" customHeight="1" x14ac:dyDescent="0.25">
      <c r="A14" s="94"/>
      <c r="B14" s="95" t="s">
        <v>138</v>
      </c>
      <c r="C14" s="96"/>
      <c r="D14" s="94"/>
      <c r="E14" s="94"/>
    </row>
    <row r="15" spans="1:5" ht="12.75" customHeight="1" x14ac:dyDescent="0.25">
      <c r="A15" s="94"/>
      <c r="B15" s="95" t="s">
        <v>70</v>
      </c>
      <c r="C15" s="94"/>
      <c r="D15" s="94"/>
      <c r="E15" s="94"/>
    </row>
    <row r="16" spans="1:5" ht="12.75" customHeight="1" x14ac:dyDescent="0.25">
      <c r="A16" s="94"/>
      <c r="B16" s="95" t="s">
        <v>29</v>
      </c>
      <c r="C16" s="96"/>
      <c r="D16" s="94"/>
      <c r="E16" s="94"/>
    </row>
    <row r="17" spans="1:5" ht="12.75" customHeight="1" x14ac:dyDescent="0.25">
      <c r="A17" s="94"/>
      <c r="B17" s="95" t="s">
        <v>41</v>
      </c>
      <c r="C17" s="96"/>
      <c r="D17" s="94"/>
      <c r="E17" s="94"/>
    </row>
    <row r="18" spans="1:5" ht="12.75" customHeight="1" x14ac:dyDescent="0.25">
      <c r="A18" s="94"/>
      <c r="B18" s="95" t="s">
        <v>55</v>
      </c>
      <c r="C18" s="343"/>
      <c r="D18" s="94"/>
      <c r="E18" s="94"/>
    </row>
    <row r="19" spans="1:5" ht="12.75" customHeight="1" x14ac:dyDescent="0.25">
      <c r="A19" s="94"/>
      <c r="B19" s="95" t="s">
        <v>9</v>
      </c>
      <c r="C19" s="84" t="s">
        <v>404</v>
      </c>
      <c r="D19" s="94"/>
      <c r="E19" s="94"/>
    </row>
    <row r="20" spans="1:5" ht="12.75" customHeight="1" x14ac:dyDescent="0.25">
      <c r="A20" s="94"/>
      <c r="B20" s="95" t="s">
        <v>8</v>
      </c>
      <c r="C20" s="94"/>
      <c r="D20" s="94"/>
      <c r="E20" s="94"/>
    </row>
    <row r="21" spans="1:5" s="76" customFormat="1" ht="12.75" customHeight="1" x14ac:dyDescent="0.25">
      <c r="A21" s="94"/>
      <c r="B21" s="20" t="s">
        <v>139</v>
      </c>
      <c r="C21" s="20" t="s">
        <v>86</v>
      </c>
      <c r="D21" s="20" t="s">
        <v>302</v>
      </c>
      <c r="E21" s="20" t="s">
        <v>303</v>
      </c>
    </row>
    <row r="22" spans="1:5" ht="12.75" customHeight="1" x14ac:dyDescent="0.25">
      <c r="A22" s="94"/>
      <c r="B22" s="95" t="s">
        <v>70</v>
      </c>
      <c r="C22" s="84" t="s">
        <v>404</v>
      </c>
      <c r="D22" s="94"/>
      <c r="E22" s="94"/>
    </row>
    <row r="23" spans="1:5" ht="12.75" customHeight="1" x14ac:dyDescent="0.25">
      <c r="A23" s="94"/>
      <c r="B23" s="95" t="s">
        <v>119</v>
      </c>
      <c r="C23" s="84" t="s">
        <v>404</v>
      </c>
      <c r="D23" s="94"/>
      <c r="E23" s="94"/>
    </row>
    <row r="24" spans="1:5" ht="12.75" customHeight="1" x14ac:dyDescent="0.25">
      <c r="A24" s="94"/>
      <c r="B24" s="95" t="s">
        <v>138</v>
      </c>
      <c r="C24" s="84" t="s">
        <v>404</v>
      </c>
      <c r="D24" s="94"/>
      <c r="E24" s="94"/>
    </row>
    <row r="25" spans="1:5" ht="12.75" customHeight="1" x14ac:dyDescent="0.25">
      <c r="A25" s="94"/>
      <c r="B25" s="95" t="s">
        <v>41</v>
      </c>
      <c r="C25" s="84" t="s">
        <v>404</v>
      </c>
      <c r="D25" s="94"/>
      <c r="E25" s="94"/>
    </row>
    <row r="26" spans="1:5" ht="12.75" customHeight="1" x14ac:dyDescent="0.25">
      <c r="A26" s="94"/>
      <c r="B26" s="95" t="s">
        <v>29</v>
      </c>
      <c r="C26" s="84" t="s">
        <v>404</v>
      </c>
      <c r="D26" s="94"/>
      <c r="E26" s="94"/>
    </row>
    <row r="27" spans="1:5" ht="12.75" customHeight="1" x14ac:dyDescent="0.25">
      <c r="A27" s="94"/>
      <c r="B27" s="95" t="s">
        <v>55</v>
      </c>
      <c r="C27" s="84" t="s">
        <v>404</v>
      </c>
      <c r="D27" s="94"/>
      <c r="E27" s="94"/>
    </row>
    <row r="28" spans="1:5" s="76" customFormat="1" ht="12.75" customHeight="1" x14ac:dyDescent="0.25">
      <c r="A28" s="94"/>
      <c r="B28" s="20" t="s">
        <v>140</v>
      </c>
      <c r="C28" s="20" t="s">
        <v>86</v>
      </c>
      <c r="D28" s="20" t="s">
        <v>302</v>
      </c>
      <c r="E28" s="20" t="s">
        <v>303</v>
      </c>
    </row>
    <row r="29" spans="1:5" ht="12.75" customHeight="1" x14ac:dyDescent="0.25">
      <c r="A29" s="94"/>
      <c r="B29" s="95" t="s">
        <v>9</v>
      </c>
      <c r="C29" s="84" t="s">
        <v>404</v>
      </c>
      <c r="D29" s="94"/>
      <c r="E29" s="94"/>
    </row>
    <row r="30" spans="1:5" ht="12.75" customHeight="1" x14ac:dyDescent="0.25">
      <c r="A30" s="94"/>
      <c r="B30" s="95" t="s">
        <v>20</v>
      </c>
      <c r="C30" s="84" t="s">
        <v>404</v>
      </c>
      <c r="D30" s="94"/>
      <c r="E30" s="94"/>
    </row>
    <row r="31" spans="1:5" ht="12.75" customHeight="1" x14ac:dyDescent="0.25">
      <c r="A31" s="94"/>
      <c r="B31" s="95" t="s">
        <v>19</v>
      </c>
      <c r="C31" s="84" t="s">
        <v>404</v>
      </c>
      <c r="D31" s="94"/>
      <c r="E31" s="94"/>
    </row>
    <row r="32" spans="1:5" s="76" customFormat="1" ht="12.75" customHeight="1" x14ac:dyDescent="0.25">
      <c r="A32" s="94"/>
      <c r="B32" s="20" t="s">
        <v>471</v>
      </c>
      <c r="C32" s="20" t="s">
        <v>86</v>
      </c>
      <c r="D32" s="20" t="s">
        <v>302</v>
      </c>
      <c r="E32" s="20" t="s">
        <v>303</v>
      </c>
    </row>
    <row r="33" spans="1:5" ht="12.75" customHeight="1" x14ac:dyDescent="0.25">
      <c r="A33" s="94"/>
      <c r="B33" s="95" t="s">
        <v>472</v>
      </c>
      <c r="C33" s="84" t="s">
        <v>404</v>
      </c>
      <c r="D33" s="94"/>
      <c r="E33" s="94"/>
    </row>
    <row r="34" spans="1:5" ht="12.75" customHeight="1" x14ac:dyDescent="0.25">
      <c r="A34" s="94"/>
      <c r="B34" s="95" t="s">
        <v>621</v>
      </c>
      <c r="C34" s="84" t="s">
        <v>404</v>
      </c>
      <c r="D34" s="94"/>
      <c r="E34" s="94"/>
    </row>
    <row r="35" spans="1:5" ht="12.75" customHeight="1" x14ac:dyDescent="0.25">
      <c r="A35" s="94"/>
      <c r="B35" s="95" t="s">
        <v>622</v>
      </c>
      <c r="C35" s="97"/>
      <c r="D35" s="94"/>
      <c r="E35" s="94"/>
    </row>
    <row r="36" spans="1:5" ht="12.75" customHeight="1" x14ac:dyDescent="0.25">
      <c r="A36" s="94"/>
      <c r="B36" s="95" t="s">
        <v>473</v>
      </c>
      <c r="C36" s="84" t="s">
        <v>404</v>
      </c>
      <c r="D36" s="94"/>
      <c r="E36" s="94"/>
    </row>
    <row r="37" spans="1:5" s="76" customFormat="1" ht="12.75" customHeight="1" x14ac:dyDescent="0.25">
      <c r="A37" s="94"/>
      <c r="B37" s="20" t="s">
        <v>141</v>
      </c>
      <c r="C37" s="20" t="s">
        <v>86</v>
      </c>
      <c r="D37" s="20" t="s">
        <v>302</v>
      </c>
      <c r="E37" s="20" t="s">
        <v>303</v>
      </c>
    </row>
    <row r="38" spans="1:5" ht="12.75" customHeight="1" x14ac:dyDescent="0.25">
      <c r="A38" s="94"/>
      <c r="B38" s="95" t="s">
        <v>70</v>
      </c>
      <c r="C38" s="84" t="s">
        <v>404</v>
      </c>
      <c r="D38" s="94"/>
      <c r="E38" s="94"/>
    </row>
    <row r="39" spans="1:5" ht="12.75" customHeight="1" x14ac:dyDescent="0.25">
      <c r="A39" s="94"/>
      <c r="B39" s="95" t="s">
        <v>41</v>
      </c>
      <c r="C39" s="96"/>
      <c r="D39" s="94"/>
      <c r="E39" s="94"/>
    </row>
    <row r="40" spans="1:5" ht="12.75" customHeight="1" x14ac:dyDescent="0.25">
      <c r="A40" s="94"/>
      <c r="B40" s="95" t="s">
        <v>119</v>
      </c>
      <c r="C40" s="96"/>
      <c r="D40" s="94"/>
      <c r="E40" s="94"/>
    </row>
    <row r="41" spans="1:5" s="76" customFormat="1" ht="12.75" customHeight="1" x14ac:dyDescent="0.25">
      <c r="A41" s="94"/>
      <c r="B41" s="20" t="s">
        <v>142</v>
      </c>
      <c r="C41" s="20" t="s">
        <v>86</v>
      </c>
      <c r="D41" s="20" t="s">
        <v>302</v>
      </c>
      <c r="E41" s="20" t="s">
        <v>303</v>
      </c>
    </row>
    <row r="42" spans="1:5" ht="12.75" customHeight="1" x14ac:dyDescent="0.25">
      <c r="A42" s="94"/>
      <c r="B42" s="95" t="s">
        <v>143</v>
      </c>
      <c r="C42" s="84" t="s">
        <v>404</v>
      </c>
      <c r="D42" s="94"/>
      <c r="E42" s="94"/>
    </row>
    <row r="43" spans="1:5" ht="12.75" customHeight="1" x14ac:dyDescent="0.25">
      <c r="A43" s="94"/>
      <c r="B43" s="95" t="s">
        <v>144</v>
      </c>
      <c r="C43" s="96"/>
      <c r="D43" s="94"/>
      <c r="E43" s="94"/>
    </row>
    <row r="44" spans="1:5" s="76" customFormat="1" ht="12.75" customHeight="1" x14ac:dyDescent="0.25">
      <c r="A44" s="94"/>
      <c r="B44" s="20" t="s">
        <v>145</v>
      </c>
      <c r="C44" s="20" t="s">
        <v>86</v>
      </c>
      <c r="D44" s="20" t="s">
        <v>302</v>
      </c>
      <c r="E44" s="20" t="s">
        <v>303</v>
      </c>
    </row>
    <row r="45" spans="1:5" ht="12.75" customHeight="1" x14ac:dyDescent="0.25">
      <c r="A45" s="94"/>
      <c r="B45" s="95" t="s">
        <v>146</v>
      </c>
      <c r="C45" s="94"/>
      <c r="D45" s="94"/>
      <c r="E45" s="94"/>
    </row>
    <row r="46" spans="1:5" s="320" customFormat="1" ht="12.75" customHeight="1" x14ac:dyDescent="0.25">
      <c r="A46" s="94"/>
      <c r="B46" s="20" t="s">
        <v>1105</v>
      </c>
      <c r="C46" s="20"/>
      <c r="D46" s="20"/>
      <c r="E46" s="20"/>
    </row>
    <row r="47" spans="1:5" ht="12.75" customHeight="1" x14ac:dyDescent="0.25">
      <c r="A47" s="94"/>
      <c r="B47" s="95" t="s">
        <v>1106</v>
      </c>
      <c r="C47" s="343"/>
      <c r="D47" s="94"/>
      <c r="E47" s="94"/>
    </row>
    <row r="48" spans="1:5" s="76" customFormat="1" ht="12.75" customHeight="1" x14ac:dyDescent="0.25">
      <c r="A48" s="94"/>
      <c r="B48" s="20" t="s">
        <v>147</v>
      </c>
      <c r="C48" s="20" t="s">
        <v>86</v>
      </c>
      <c r="D48" s="20" t="s">
        <v>302</v>
      </c>
      <c r="E48" s="20" t="s">
        <v>303</v>
      </c>
    </row>
    <row r="49" spans="1:5" ht="12.75" customHeight="1" x14ac:dyDescent="0.25">
      <c r="A49" s="94"/>
      <c r="B49" s="95" t="s">
        <v>9</v>
      </c>
      <c r="C49" s="96"/>
      <c r="D49" s="94"/>
      <c r="E49" s="94"/>
    </row>
    <row r="50" spans="1:5" ht="12.75" customHeight="1" x14ac:dyDescent="0.25">
      <c r="A50" s="94"/>
      <c r="B50" s="95" t="s">
        <v>148</v>
      </c>
      <c r="C50" s="96"/>
      <c r="D50" s="94"/>
      <c r="E50" s="94"/>
    </row>
    <row r="51" spans="1:5" ht="12.75" customHeight="1" x14ac:dyDescent="0.25">
      <c r="A51" s="94"/>
      <c r="B51" s="95" t="s">
        <v>41</v>
      </c>
      <c r="C51" s="84" t="s">
        <v>404</v>
      </c>
      <c r="D51" s="94"/>
      <c r="E51" s="94"/>
    </row>
    <row r="52" spans="1:5" ht="12.75" customHeight="1" x14ac:dyDescent="0.25">
      <c r="A52" s="94"/>
      <c r="B52" s="95" t="s">
        <v>68</v>
      </c>
      <c r="C52" s="96"/>
      <c r="D52" s="94"/>
      <c r="E52" s="94"/>
    </row>
    <row r="53" spans="1:5" ht="12.75" customHeight="1" x14ac:dyDescent="0.25">
      <c r="A53" s="94"/>
      <c r="B53" s="95" t="s">
        <v>55</v>
      </c>
      <c r="C53" s="96"/>
      <c r="D53" s="94"/>
      <c r="E53" s="94"/>
    </row>
    <row r="54" spans="1:5" ht="12.75" customHeight="1" x14ac:dyDescent="0.25">
      <c r="A54" s="94"/>
      <c r="B54" s="95" t="s">
        <v>17</v>
      </c>
      <c r="C54" s="96"/>
      <c r="D54" s="94"/>
      <c r="E54" s="94"/>
    </row>
    <row r="55" spans="1:5" ht="12.75" customHeight="1" x14ac:dyDescent="0.25">
      <c r="A55" s="94"/>
      <c r="B55" s="95" t="s">
        <v>402</v>
      </c>
      <c r="C55" s="84" t="s">
        <v>404</v>
      </c>
      <c r="D55" s="94"/>
      <c r="E55" s="94"/>
    </row>
    <row r="56" spans="1:5" ht="12.75" customHeight="1" x14ac:dyDescent="0.25">
      <c r="A56" s="94"/>
      <c r="B56" s="95" t="s">
        <v>403</v>
      </c>
      <c r="C56" s="84" t="s">
        <v>404</v>
      </c>
      <c r="D56" s="94"/>
      <c r="E56" s="94"/>
    </row>
    <row r="57" spans="1:5" ht="12.75" customHeight="1" x14ac:dyDescent="0.25">
      <c r="A57" s="94"/>
      <c r="B57" s="95" t="s">
        <v>408</v>
      </c>
      <c r="C57" s="343"/>
      <c r="D57" s="94"/>
      <c r="E57" s="94"/>
    </row>
    <row r="58" spans="1:5" ht="12.75" customHeight="1" x14ac:dyDescent="0.25">
      <c r="A58" s="94"/>
      <c r="B58" s="95" t="s">
        <v>421</v>
      </c>
      <c r="C58" s="94"/>
      <c r="D58" s="94"/>
      <c r="E58" s="94"/>
    </row>
    <row r="59" spans="1:5" ht="12.75" customHeight="1" x14ac:dyDescent="0.25">
      <c r="A59" s="94"/>
      <c r="B59" s="95" t="s">
        <v>18</v>
      </c>
      <c r="C59" s="84" t="s">
        <v>404</v>
      </c>
      <c r="D59" s="94"/>
      <c r="E59" s="94"/>
    </row>
    <row r="60" spans="1:5" ht="12.75" customHeight="1" x14ac:dyDescent="0.25">
      <c r="A60" s="94"/>
      <c r="B60" s="95" t="s">
        <v>8</v>
      </c>
      <c r="C60" s="94"/>
      <c r="D60" s="94"/>
      <c r="E60" s="94"/>
    </row>
    <row r="61" spans="1:5" ht="12.75" customHeight="1" x14ac:dyDescent="0.25">
      <c r="A61" s="94"/>
      <c r="B61" s="95" t="s">
        <v>70</v>
      </c>
      <c r="C61" s="94"/>
      <c r="D61" s="94"/>
      <c r="E61" s="94"/>
    </row>
    <row r="62" spans="1:5" ht="12.75" customHeight="1" x14ac:dyDescent="0.25">
      <c r="A62" s="94"/>
      <c r="B62" s="95" t="s">
        <v>25</v>
      </c>
      <c r="C62" s="84" t="s">
        <v>404</v>
      </c>
      <c r="D62" s="94"/>
      <c r="E62" s="94"/>
    </row>
    <row r="63" spans="1:5" s="320" customFormat="1" ht="12.75" customHeight="1" x14ac:dyDescent="0.25">
      <c r="A63" s="94"/>
      <c r="B63" s="20" t="s">
        <v>1107</v>
      </c>
      <c r="C63" s="20" t="s">
        <v>86</v>
      </c>
      <c r="D63" s="20" t="s">
        <v>302</v>
      </c>
      <c r="E63" s="20" t="s">
        <v>303</v>
      </c>
    </row>
    <row r="64" spans="1:5" ht="12.75" customHeight="1" x14ac:dyDescent="0.25">
      <c r="A64" s="94"/>
      <c r="B64" s="94" t="s">
        <v>786</v>
      </c>
      <c r="C64" s="94"/>
      <c r="D64" s="94"/>
      <c r="E64" s="94"/>
    </row>
    <row r="65" spans="1:5" ht="12.75" customHeight="1" x14ac:dyDescent="0.25">
      <c r="A65" s="94"/>
      <c r="B65" s="94" t="s">
        <v>1168</v>
      </c>
      <c r="C65" s="94"/>
      <c r="D65" s="94"/>
      <c r="E65" s="94"/>
    </row>
    <row r="66" spans="1:5" ht="12.75" customHeight="1" x14ac:dyDescent="0.25">
      <c r="A66" s="94"/>
      <c r="B66" s="94" t="s">
        <v>1167</v>
      </c>
      <c r="C66" s="94"/>
      <c r="D66" s="94"/>
      <c r="E66" s="94"/>
    </row>
    <row r="67" spans="1:5" ht="12.75" customHeight="1" x14ac:dyDescent="0.25">
      <c r="A67" s="94"/>
      <c r="B67" s="94" t="s">
        <v>785</v>
      </c>
      <c r="C67" s="343"/>
      <c r="D67" s="94"/>
      <c r="E67" s="94"/>
    </row>
    <row r="68" spans="1:5" ht="12.75" customHeight="1" x14ac:dyDescent="0.25">
      <c r="A68" s="94"/>
      <c r="B68" s="94" t="s">
        <v>1169</v>
      </c>
      <c r="C68" s="94"/>
      <c r="D68" s="94"/>
      <c r="E68" s="94"/>
    </row>
    <row r="69" spans="1:5" ht="12.75" customHeight="1" x14ac:dyDescent="0.25">
      <c r="A69" s="94"/>
      <c r="B69" s="94" t="s">
        <v>1166</v>
      </c>
      <c r="C69" s="94"/>
      <c r="D69" s="94"/>
      <c r="E69" s="94"/>
    </row>
    <row r="70" spans="1:5" ht="12.75" customHeight="1" x14ac:dyDescent="0.25">
      <c r="A70" s="94"/>
      <c r="B70" s="94" t="s">
        <v>1098</v>
      </c>
      <c r="C70" s="94"/>
      <c r="D70" s="94"/>
      <c r="E70" s="94"/>
    </row>
    <row r="71" spans="1:5" ht="12.75" customHeight="1" x14ac:dyDescent="0.25">
      <c r="A71" s="94"/>
      <c r="B71" s="94" t="s">
        <v>1099</v>
      </c>
      <c r="C71" s="94"/>
      <c r="D71" s="94"/>
      <c r="E71" s="94"/>
    </row>
    <row r="72" spans="1:5" ht="12.75" customHeight="1" x14ac:dyDescent="0.25">
      <c r="A72" s="94"/>
      <c r="B72" s="94" t="s">
        <v>1100</v>
      </c>
      <c r="C72" s="94"/>
      <c r="D72" s="94"/>
      <c r="E72" s="94"/>
    </row>
    <row r="73" spans="1:5" s="76" customFormat="1" ht="12.75" customHeight="1" x14ac:dyDescent="0.25">
      <c r="A73" s="94"/>
      <c r="B73" s="20" t="s">
        <v>382</v>
      </c>
      <c r="C73" s="20" t="s">
        <v>86</v>
      </c>
      <c r="D73" s="20" t="s">
        <v>302</v>
      </c>
      <c r="E73" s="20" t="s">
        <v>303</v>
      </c>
    </row>
    <row r="74" spans="1:5" ht="12.75" customHeight="1" x14ac:dyDescent="0.25">
      <c r="A74" s="94"/>
      <c r="B74" s="95" t="s">
        <v>55</v>
      </c>
      <c r="C74" s="84" t="s">
        <v>404</v>
      </c>
      <c r="D74" s="94"/>
      <c r="E74" s="94"/>
    </row>
    <row r="75" spans="1:5" ht="12.75" customHeight="1" x14ac:dyDescent="0.25">
      <c r="A75" s="94"/>
      <c r="B75" s="94" t="s">
        <v>1097</v>
      </c>
      <c r="C75" s="94"/>
      <c r="D75" s="94"/>
      <c r="E75" s="94"/>
    </row>
    <row r="76" spans="1:5" ht="12.75" customHeight="1" x14ac:dyDescent="0.25">
      <c r="A76" s="95"/>
      <c r="B76" s="94" t="s">
        <v>1096</v>
      </c>
      <c r="C76" s="94"/>
      <c r="D76" s="95"/>
      <c r="E76" s="95"/>
    </row>
    <row r="77" spans="1:5" s="76" customFormat="1" ht="12.75" customHeight="1" x14ac:dyDescent="0.25">
      <c r="A77" s="94"/>
      <c r="B77" s="20" t="s">
        <v>383</v>
      </c>
      <c r="C77" s="20" t="s">
        <v>86</v>
      </c>
      <c r="D77" s="20" t="s">
        <v>302</v>
      </c>
      <c r="E77" s="20" t="s">
        <v>303</v>
      </c>
    </row>
    <row r="78" spans="1:5" ht="12.75" customHeight="1" x14ac:dyDescent="0.25">
      <c r="A78" s="94"/>
      <c r="B78" s="95" t="s">
        <v>116</v>
      </c>
      <c r="C78" s="84" t="s">
        <v>404</v>
      </c>
      <c r="D78" s="94"/>
      <c r="E78" s="94"/>
    </row>
    <row r="79" spans="1:5" ht="12.75" customHeight="1" x14ac:dyDescent="0.25">
      <c r="A79" s="94"/>
      <c r="B79" s="95" t="s">
        <v>478</v>
      </c>
      <c r="C79" s="84" t="s">
        <v>404</v>
      </c>
      <c r="D79" s="94"/>
      <c r="E79" s="94"/>
    </row>
    <row r="80" spans="1:5" ht="12.75" customHeight="1" x14ac:dyDescent="0.25">
      <c r="A80" s="94"/>
      <c r="B80" s="95" t="s">
        <v>70</v>
      </c>
      <c r="C80" s="343"/>
      <c r="D80" s="94"/>
      <c r="E80" s="94"/>
    </row>
    <row r="81" spans="1:5" ht="12.75" customHeight="1" x14ac:dyDescent="0.25">
      <c r="A81" s="94"/>
      <c r="B81" s="95" t="s">
        <v>9</v>
      </c>
      <c r="C81" s="84" t="s">
        <v>404</v>
      </c>
      <c r="D81" s="94"/>
      <c r="E81" s="94"/>
    </row>
    <row r="82" spans="1:5" s="76" customFormat="1" ht="12.75" customHeight="1" x14ac:dyDescent="0.25">
      <c r="A82" s="94"/>
      <c r="B82" s="20" t="s">
        <v>384</v>
      </c>
      <c r="C82" s="20" t="s">
        <v>86</v>
      </c>
      <c r="D82" s="20" t="s">
        <v>302</v>
      </c>
      <c r="E82" s="20" t="s">
        <v>303</v>
      </c>
    </row>
    <row r="83" spans="1:5" ht="12.75" customHeight="1" x14ac:dyDescent="0.25">
      <c r="A83" s="94"/>
      <c r="B83" s="95" t="s">
        <v>79</v>
      </c>
      <c r="C83" s="94"/>
      <c r="D83" s="94"/>
      <c r="E83" s="94"/>
    </row>
    <row r="84" spans="1:5" s="76" customFormat="1" ht="12.75" customHeight="1" x14ac:dyDescent="0.25">
      <c r="A84" s="94"/>
      <c r="B84" s="20" t="s">
        <v>385</v>
      </c>
      <c r="C84" s="20" t="s">
        <v>86</v>
      </c>
      <c r="D84" s="20" t="s">
        <v>302</v>
      </c>
      <c r="E84" s="20" t="s">
        <v>303</v>
      </c>
    </row>
    <row r="85" spans="1:5" ht="12.75" customHeight="1" x14ac:dyDescent="0.25">
      <c r="A85" s="94"/>
      <c r="B85" s="95" t="s">
        <v>386</v>
      </c>
      <c r="C85" s="94"/>
      <c r="D85" s="94"/>
      <c r="E85" s="94"/>
    </row>
    <row r="86" spans="1:5" s="76" customFormat="1" ht="12.75" customHeight="1" x14ac:dyDescent="0.25">
      <c r="A86" s="94"/>
      <c r="B86" s="20" t="s">
        <v>1</v>
      </c>
      <c r="C86" s="20" t="s">
        <v>86</v>
      </c>
      <c r="D86" s="20" t="s">
        <v>302</v>
      </c>
      <c r="E86" s="20" t="s">
        <v>303</v>
      </c>
    </row>
    <row r="87" spans="1:5" ht="12.75" customHeight="1" x14ac:dyDescent="0.25">
      <c r="A87" s="94"/>
      <c r="B87" s="95" t="s">
        <v>387</v>
      </c>
      <c r="C87" s="84" t="s">
        <v>404</v>
      </c>
      <c r="D87" s="94"/>
      <c r="E87" s="94"/>
    </row>
    <row r="88" spans="1:5" s="76" customFormat="1" ht="12.75" customHeight="1" x14ac:dyDescent="0.25">
      <c r="A88" s="94"/>
      <c r="B88" s="20" t="s">
        <v>388</v>
      </c>
      <c r="C88" s="20" t="s">
        <v>86</v>
      </c>
      <c r="D88" s="20" t="s">
        <v>302</v>
      </c>
      <c r="E88" s="20" t="s">
        <v>303</v>
      </c>
    </row>
    <row r="89" spans="1:5" ht="12.75" customHeight="1" x14ac:dyDescent="0.25">
      <c r="A89" s="94"/>
      <c r="B89" s="95" t="s">
        <v>25</v>
      </c>
      <c r="C89" s="84" t="s">
        <v>404</v>
      </c>
      <c r="D89" s="94"/>
      <c r="E89" s="94"/>
    </row>
    <row r="90" spans="1:5" ht="12.75" customHeight="1" x14ac:dyDescent="0.25">
      <c r="A90" s="94"/>
      <c r="B90" s="95" t="s">
        <v>41</v>
      </c>
      <c r="C90" s="84" t="s">
        <v>404</v>
      </c>
      <c r="D90" s="94"/>
      <c r="E90" s="94"/>
    </row>
    <row r="91" spans="1:5" ht="12.75" customHeight="1" x14ac:dyDescent="0.25">
      <c r="A91" s="94"/>
      <c r="B91" s="95" t="s">
        <v>649</v>
      </c>
      <c r="C91" s="84" t="s">
        <v>404</v>
      </c>
      <c r="D91" s="94"/>
      <c r="E91" s="94"/>
    </row>
    <row r="92" spans="1:5" ht="12.75" customHeight="1" x14ac:dyDescent="0.25">
      <c r="A92" s="94"/>
      <c r="B92" s="95" t="s">
        <v>9</v>
      </c>
      <c r="C92" s="84" t="s">
        <v>404</v>
      </c>
      <c r="D92" s="94"/>
      <c r="E92" s="94"/>
    </row>
    <row r="93" spans="1:5" ht="12.75" customHeight="1" x14ac:dyDescent="0.25">
      <c r="A93" s="94"/>
      <c r="B93" s="95" t="s">
        <v>55</v>
      </c>
      <c r="C93" s="84" t="s">
        <v>404</v>
      </c>
      <c r="D93" s="94"/>
      <c r="E93" s="94"/>
    </row>
    <row r="94" spans="1:5" ht="12.75" customHeight="1" x14ac:dyDescent="0.25">
      <c r="A94" s="94"/>
      <c r="B94" s="95" t="s">
        <v>17</v>
      </c>
      <c r="C94" s="94"/>
      <c r="D94" s="94"/>
      <c r="E94" s="94"/>
    </row>
    <row r="95" spans="1:5" ht="12.75" customHeight="1" x14ac:dyDescent="0.25">
      <c r="A95" s="94"/>
      <c r="B95" s="95" t="s">
        <v>45</v>
      </c>
      <c r="C95" s="94"/>
      <c r="D95" s="94"/>
      <c r="E95" s="94"/>
    </row>
    <row r="96" spans="1:5" s="76" customFormat="1" ht="12.75" customHeight="1" x14ac:dyDescent="0.25">
      <c r="A96" s="94"/>
      <c r="B96" s="20" t="s">
        <v>422</v>
      </c>
      <c r="C96" s="20" t="s">
        <v>86</v>
      </c>
      <c r="D96" s="20" t="s">
        <v>302</v>
      </c>
      <c r="E96" s="20" t="s">
        <v>303</v>
      </c>
    </row>
    <row r="97" spans="1:5" ht="12.75" customHeight="1" x14ac:dyDescent="0.25">
      <c r="A97" s="94"/>
      <c r="B97" s="95" t="s">
        <v>55</v>
      </c>
      <c r="C97" s="94"/>
      <c r="D97" s="94"/>
      <c r="E97" s="94"/>
    </row>
    <row r="98" spans="1:5" ht="12.75" customHeight="1" x14ac:dyDescent="0.25">
      <c r="A98" s="94"/>
      <c r="B98" s="95" t="s">
        <v>19</v>
      </c>
      <c r="C98" s="84" t="s">
        <v>404</v>
      </c>
      <c r="D98" s="94"/>
      <c r="E98" s="94"/>
    </row>
    <row r="99" spans="1:5" ht="12.75" customHeight="1" x14ac:dyDescent="0.25">
      <c r="A99" s="94"/>
      <c r="B99" s="95" t="s">
        <v>119</v>
      </c>
      <c r="C99" s="84" t="s">
        <v>404</v>
      </c>
      <c r="D99" s="94"/>
      <c r="E99" s="94"/>
    </row>
    <row r="100" spans="1:5" ht="12.75" customHeight="1" x14ac:dyDescent="0.25">
      <c r="A100" s="94"/>
      <c r="B100" s="95" t="s">
        <v>29</v>
      </c>
      <c r="C100" s="94"/>
      <c r="D100" s="94"/>
      <c r="E100" s="94"/>
    </row>
    <row r="101" spans="1:5" ht="12.75" customHeight="1" x14ac:dyDescent="0.25">
      <c r="A101" s="94"/>
      <c r="B101" s="95" t="s">
        <v>70</v>
      </c>
      <c r="C101" s="94"/>
      <c r="D101" s="94"/>
      <c r="E101" s="94"/>
    </row>
    <row r="102" spans="1:5" ht="12.75" customHeight="1" x14ac:dyDescent="0.25">
      <c r="A102" s="94"/>
      <c r="B102" s="95" t="s">
        <v>41</v>
      </c>
      <c r="C102" s="343"/>
      <c r="D102" s="94"/>
      <c r="E102" s="94"/>
    </row>
    <row r="103" spans="1:5" ht="12.75" customHeight="1" x14ac:dyDescent="0.25">
      <c r="A103" s="94"/>
      <c r="B103" s="95" t="s">
        <v>138</v>
      </c>
      <c r="C103" s="343"/>
      <c r="D103" s="94"/>
      <c r="E103" s="94"/>
    </row>
    <row r="104" spans="1:5" s="76" customFormat="1" ht="12.75" customHeight="1" x14ac:dyDescent="0.25">
      <c r="A104" s="94"/>
      <c r="B104" s="20" t="s">
        <v>423</v>
      </c>
      <c r="C104" s="20" t="s">
        <v>86</v>
      </c>
      <c r="D104" s="20" t="s">
        <v>302</v>
      </c>
      <c r="E104" s="20" t="s">
        <v>303</v>
      </c>
    </row>
    <row r="105" spans="1:5" ht="12.75" customHeight="1" x14ac:dyDescent="0.25">
      <c r="A105" s="94"/>
      <c r="B105" s="95" t="s">
        <v>17</v>
      </c>
      <c r="C105" s="343"/>
      <c r="D105" s="94"/>
      <c r="E105" s="94"/>
    </row>
    <row r="106" spans="1:5" ht="12.75" customHeight="1" x14ac:dyDescent="0.25">
      <c r="A106" s="94"/>
      <c r="B106" s="95" t="s">
        <v>138</v>
      </c>
      <c r="C106" s="94"/>
      <c r="D106" s="94"/>
      <c r="E106" s="94"/>
    </row>
    <row r="107" spans="1:5" ht="12.75" customHeight="1" x14ac:dyDescent="0.25">
      <c r="A107" s="94"/>
      <c r="B107" s="95" t="s">
        <v>30</v>
      </c>
      <c r="C107" s="343"/>
      <c r="D107" s="94"/>
      <c r="E107" s="94"/>
    </row>
    <row r="108" spans="1:5" ht="12.75" customHeight="1" x14ac:dyDescent="0.25">
      <c r="A108" s="94"/>
      <c r="B108" s="95" t="s">
        <v>41</v>
      </c>
      <c r="C108" s="94"/>
      <c r="D108" s="94"/>
      <c r="E108" s="94"/>
    </row>
    <row r="109" spans="1:5" ht="12.75" customHeight="1" x14ac:dyDescent="0.25">
      <c r="A109" s="94"/>
      <c r="B109" s="95" t="s">
        <v>472</v>
      </c>
      <c r="C109" s="84" t="s">
        <v>404</v>
      </c>
      <c r="D109" s="94"/>
      <c r="E109" s="94"/>
    </row>
    <row r="110" spans="1:5" s="76" customFormat="1" ht="12.75" customHeight="1" x14ac:dyDescent="0.25">
      <c r="A110" s="94"/>
      <c r="B110" s="20" t="s">
        <v>623</v>
      </c>
      <c r="C110" s="20" t="s">
        <v>86</v>
      </c>
      <c r="D110" s="20" t="s">
        <v>302</v>
      </c>
      <c r="E110" s="20" t="s">
        <v>303</v>
      </c>
    </row>
    <row r="111" spans="1:5" ht="12.75" customHeight="1" x14ac:dyDescent="0.25">
      <c r="A111" s="94"/>
      <c r="B111" s="95" t="s">
        <v>9</v>
      </c>
      <c r="C111" s="84" t="s">
        <v>404</v>
      </c>
      <c r="D111" s="94"/>
      <c r="E111" s="94"/>
    </row>
    <row r="112" spans="1:5" ht="12.75" customHeight="1" x14ac:dyDescent="0.25">
      <c r="A112" s="94"/>
      <c r="B112" s="95" t="s">
        <v>41</v>
      </c>
      <c r="C112" s="343"/>
      <c r="D112" s="94"/>
      <c r="E112" s="94"/>
    </row>
    <row r="113" spans="1:5" ht="12.75" customHeight="1" x14ac:dyDescent="0.25">
      <c r="A113" s="94"/>
      <c r="B113" s="95" t="s">
        <v>138</v>
      </c>
      <c r="C113" s="94"/>
      <c r="D113" s="94"/>
      <c r="E113" s="94"/>
    </row>
    <row r="114" spans="1:5" ht="12.75" customHeight="1" x14ac:dyDescent="0.25">
      <c r="A114" s="94"/>
      <c r="B114" s="95" t="s">
        <v>20</v>
      </c>
      <c r="C114" s="343"/>
      <c r="D114" s="94"/>
      <c r="E114" s="94"/>
    </row>
    <row r="115" spans="1:5" s="76" customFormat="1" ht="12.75" customHeight="1" x14ac:dyDescent="0.25">
      <c r="A115" s="94"/>
      <c r="B115" s="20" t="s">
        <v>624</v>
      </c>
      <c r="C115" s="20" t="s">
        <v>86</v>
      </c>
      <c r="D115" s="20" t="s">
        <v>302</v>
      </c>
      <c r="E115" s="20" t="s">
        <v>303</v>
      </c>
    </row>
    <row r="116" spans="1:5" ht="12.75" customHeight="1" x14ac:dyDescent="0.25">
      <c r="A116" s="94"/>
      <c r="B116" s="95" t="s">
        <v>625</v>
      </c>
      <c r="C116" s="84" t="s">
        <v>404</v>
      </c>
      <c r="D116" s="94"/>
      <c r="E116" s="94"/>
    </row>
    <row r="117" spans="1:5" ht="12.75" customHeight="1" x14ac:dyDescent="0.25">
      <c r="A117" s="94"/>
      <c r="B117" s="95" t="s">
        <v>17</v>
      </c>
      <c r="C117" s="84" t="s">
        <v>404</v>
      </c>
      <c r="D117" s="94"/>
      <c r="E117" s="94"/>
    </row>
    <row r="118" spans="1:5" ht="12.75" customHeight="1" x14ac:dyDescent="0.25">
      <c r="A118" s="94"/>
      <c r="B118" s="95" t="s">
        <v>41</v>
      </c>
      <c r="C118" s="94"/>
      <c r="D118" s="94"/>
      <c r="E118" s="94"/>
    </row>
    <row r="119" spans="1:5" ht="12.75" customHeight="1" x14ac:dyDescent="0.25">
      <c r="A119" s="94"/>
      <c r="B119" s="94" t="s">
        <v>55</v>
      </c>
      <c r="C119" s="343"/>
      <c r="D119" s="94"/>
      <c r="E119" s="94"/>
    </row>
    <row r="120" spans="1:5" s="76" customFormat="1" ht="12.75" customHeight="1" x14ac:dyDescent="0.25">
      <c r="A120" s="94"/>
      <c r="B120" s="20" t="s">
        <v>626</v>
      </c>
      <c r="C120" s="20" t="s">
        <v>86</v>
      </c>
      <c r="D120" s="20" t="s">
        <v>302</v>
      </c>
      <c r="E120" s="20" t="s">
        <v>303</v>
      </c>
    </row>
    <row r="121" spans="1:5" ht="12.75" customHeight="1" x14ac:dyDescent="0.25">
      <c r="A121" s="94"/>
      <c r="B121" s="95" t="s">
        <v>138</v>
      </c>
      <c r="C121" s="84" t="s">
        <v>404</v>
      </c>
      <c r="D121" s="94"/>
      <c r="E121" s="94"/>
    </row>
    <row r="122" spans="1:5" ht="12.75" customHeight="1" x14ac:dyDescent="0.25">
      <c r="A122" s="94"/>
      <c r="B122" s="94" t="s">
        <v>1116</v>
      </c>
      <c r="C122" s="94"/>
      <c r="D122" s="94"/>
      <c r="E122" s="94"/>
    </row>
    <row r="123" spans="1:5" ht="12.75" customHeight="1" x14ac:dyDescent="0.25">
      <c r="A123" s="94"/>
      <c r="B123" s="94" t="s">
        <v>1165</v>
      </c>
      <c r="C123" s="94"/>
      <c r="D123" s="94"/>
      <c r="E123" s="94"/>
    </row>
    <row r="124" spans="1:5" s="320" customFormat="1" ht="12.75" customHeight="1" x14ac:dyDescent="0.25">
      <c r="A124" s="94"/>
      <c r="B124" s="20" t="s">
        <v>1108</v>
      </c>
      <c r="C124" s="20"/>
      <c r="D124" s="20"/>
      <c r="E124" s="20"/>
    </row>
    <row r="125" spans="1:5" ht="12.75" customHeight="1" x14ac:dyDescent="0.25">
      <c r="A125" s="94"/>
      <c r="B125" s="95" t="s">
        <v>1109</v>
      </c>
      <c r="C125" s="343"/>
      <c r="D125" s="94"/>
      <c r="E125" s="94"/>
    </row>
    <row r="126" spans="1:5" ht="12.75" customHeight="1" x14ac:dyDescent="0.25">
      <c r="A126" s="94"/>
      <c r="B126" s="95" t="s">
        <v>119</v>
      </c>
      <c r="C126" s="343"/>
      <c r="D126" s="94"/>
      <c r="E126" s="94"/>
    </row>
    <row r="127" spans="1:5" s="76" customFormat="1" ht="12.75" customHeight="1" x14ac:dyDescent="0.25">
      <c r="A127" s="94"/>
      <c r="B127" s="20" t="s">
        <v>627</v>
      </c>
      <c r="C127" s="20" t="s">
        <v>86</v>
      </c>
      <c r="D127" s="20" t="s">
        <v>302</v>
      </c>
      <c r="E127" s="20" t="s">
        <v>303</v>
      </c>
    </row>
    <row r="128" spans="1:5" ht="12.75" customHeight="1" x14ac:dyDescent="0.25">
      <c r="A128" s="94"/>
      <c r="B128" s="95" t="s">
        <v>9</v>
      </c>
      <c r="C128" s="343"/>
      <c r="D128" s="94"/>
      <c r="E128" s="94"/>
    </row>
    <row r="129" spans="1:5" ht="12.75" customHeight="1" x14ac:dyDescent="0.25">
      <c r="A129" s="94"/>
      <c r="B129" s="95" t="s">
        <v>679</v>
      </c>
      <c r="C129" s="343"/>
      <c r="D129" s="94"/>
      <c r="E129" s="94"/>
    </row>
    <row r="130" spans="1:5" s="76" customFormat="1" ht="12.75" customHeight="1" x14ac:dyDescent="0.25">
      <c r="A130" s="94"/>
      <c r="B130" s="20" t="s">
        <v>628</v>
      </c>
      <c r="C130" s="20" t="s">
        <v>86</v>
      </c>
      <c r="D130" s="20" t="s">
        <v>302</v>
      </c>
      <c r="E130" s="20" t="s">
        <v>303</v>
      </c>
    </row>
    <row r="131" spans="1:5" ht="12.75" customHeight="1" x14ac:dyDescent="0.25">
      <c r="A131" s="94"/>
      <c r="B131" s="95" t="s">
        <v>81</v>
      </c>
      <c r="C131" s="84" t="s">
        <v>404</v>
      </c>
      <c r="D131" s="94"/>
      <c r="E131" s="94"/>
    </row>
    <row r="132" spans="1:5" ht="12.75" customHeight="1" x14ac:dyDescent="0.25">
      <c r="A132" s="94"/>
      <c r="B132" s="95" t="s">
        <v>83</v>
      </c>
      <c r="C132" s="84" t="s">
        <v>404</v>
      </c>
      <c r="D132" s="94"/>
      <c r="E132" s="94"/>
    </row>
    <row r="133" spans="1:5" ht="12.75" customHeight="1" x14ac:dyDescent="0.25">
      <c r="A133" s="94"/>
      <c r="B133" s="95" t="s">
        <v>70</v>
      </c>
      <c r="C133" s="84" t="s">
        <v>404</v>
      </c>
      <c r="D133" s="94"/>
      <c r="E133" s="94"/>
    </row>
    <row r="134" spans="1:5" s="76" customFormat="1" ht="12.75" customHeight="1" x14ac:dyDescent="0.25">
      <c r="A134" s="94"/>
      <c r="B134" s="20" t="s">
        <v>629</v>
      </c>
      <c r="C134" s="20" t="s">
        <v>86</v>
      </c>
      <c r="D134" s="20" t="s">
        <v>302</v>
      </c>
      <c r="E134" s="20" t="s">
        <v>303</v>
      </c>
    </row>
    <row r="135" spans="1:5" ht="12.75" customHeight="1" x14ac:dyDescent="0.25">
      <c r="A135" s="94"/>
      <c r="B135" s="95" t="s">
        <v>630</v>
      </c>
      <c r="C135" s="84" t="s">
        <v>404</v>
      </c>
      <c r="D135" s="94"/>
      <c r="E135" s="94"/>
    </row>
    <row r="136" spans="1:5" ht="12.75" customHeight="1" x14ac:dyDescent="0.25">
      <c r="A136" s="94"/>
      <c r="B136" s="95" t="s">
        <v>631</v>
      </c>
      <c r="C136" s="84" t="s">
        <v>404</v>
      </c>
      <c r="D136" s="94"/>
      <c r="E136" s="94"/>
    </row>
    <row r="137" spans="1:5" s="76" customFormat="1" ht="12.75" customHeight="1" x14ac:dyDescent="0.25">
      <c r="A137" s="94"/>
      <c r="B137" s="20" t="s">
        <v>632</v>
      </c>
      <c r="C137" s="20" t="s">
        <v>86</v>
      </c>
      <c r="D137" s="20" t="s">
        <v>302</v>
      </c>
      <c r="E137" s="20" t="s">
        <v>303</v>
      </c>
    </row>
    <row r="138" spans="1:5" ht="12.75" customHeight="1" x14ac:dyDescent="0.25">
      <c r="A138" s="94"/>
      <c r="B138" s="95" t="s">
        <v>650</v>
      </c>
      <c r="C138" s="343"/>
      <c r="D138" s="94"/>
      <c r="E138" s="94"/>
    </row>
    <row r="139" spans="1:5" ht="12.75" customHeight="1" x14ac:dyDescent="0.25">
      <c r="A139" s="94"/>
      <c r="B139" s="95" t="s">
        <v>636</v>
      </c>
      <c r="C139" s="94"/>
      <c r="D139" s="94"/>
      <c r="E139" s="94"/>
    </row>
    <row r="140" spans="1:5" ht="12.75" customHeight="1" x14ac:dyDescent="0.25">
      <c r="A140" s="94"/>
      <c r="B140" s="95" t="s">
        <v>637</v>
      </c>
      <c r="C140" s="94"/>
      <c r="D140" s="94"/>
      <c r="E140" s="94"/>
    </row>
    <row r="141" spans="1:5" ht="12.75" customHeight="1" x14ac:dyDescent="0.25">
      <c r="A141" s="94"/>
      <c r="B141" s="95" t="s">
        <v>138</v>
      </c>
      <c r="C141" s="343"/>
      <c r="D141" s="94"/>
      <c r="E141" s="94"/>
    </row>
    <row r="142" spans="1:5" ht="12.75" customHeight="1" x14ac:dyDescent="0.25">
      <c r="A142" s="94"/>
      <c r="B142" s="95" t="s">
        <v>41</v>
      </c>
      <c r="C142" s="84" t="s">
        <v>404</v>
      </c>
      <c r="D142" s="94"/>
      <c r="E142" s="94"/>
    </row>
    <row r="143" spans="1:5" ht="12.75" customHeight="1" x14ac:dyDescent="0.25">
      <c r="A143" s="94"/>
      <c r="B143" s="95" t="s">
        <v>651</v>
      </c>
      <c r="C143" s="84" t="s">
        <v>404</v>
      </c>
      <c r="D143" s="94"/>
      <c r="E143" s="94"/>
    </row>
    <row r="144" spans="1:5" s="76" customFormat="1" ht="12.75" customHeight="1" x14ac:dyDescent="0.25">
      <c r="A144" s="94"/>
      <c r="B144" s="20" t="s">
        <v>167</v>
      </c>
      <c r="C144" s="20" t="s">
        <v>86</v>
      </c>
      <c r="D144" s="20" t="s">
        <v>302</v>
      </c>
      <c r="E144" s="20" t="s">
        <v>303</v>
      </c>
    </row>
    <row r="145" spans="1:5" ht="12.75" customHeight="1" x14ac:dyDescent="0.25">
      <c r="A145" s="94"/>
      <c r="B145" s="95" t="s">
        <v>41</v>
      </c>
      <c r="C145" s="82"/>
      <c r="D145" s="94"/>
      <c r="E145" s="94"/>
    </row>
    <row r="146" spans="1:5" ht="12.75" customHeight="1" x14ac:dyDescent="0.25">
      <c r="A146" s="94"/>
      <c r="B146" s="95" t="s">
        <v>70</v>
      </c>
      <c r="C146" s="343"/>
      <c r="D146" s="94"/>
      <c r="E146" s="94"/>
    </row>
    <row r="147" spans="1:5" ht="12.75" customHeight="1" x14ac:dyDescent="0.25">
      <c r="A147" s="94"/>
      <c r="B147" s="95" t="s">
        <v>30</v>
      </c>
      <c r="C147" s="84" t="s">
        <v>404</v>
      </c>
      <c r="D147" s="94"/>
      <c r="E147" s="94"/>
    </row>
    <row r="148" spans="1:5" ht="12.75" customHeight="1" x14ac:dyDescent="0.25">
      <c r="A148" s="94"/>
      <c r="B148" s="95" t="s">
        <v>68</v>
      </c>
      <c r="C148" s="343"/>
      <c r="D148" s="94"/>
      <c r="E148" s="94"/>
    </row>
    <row r="149" spans="1:5" s="76" customFormat="1" ht="12.75" customHeight="1" x14ac:dyDescent="0.25">
      <c r="A149" s="94"/>
      <c r="B149" s="20" t="s">
        <v>638</v>
      </c>
      <c r="C149" s="20" t="s">
        <v>86</v>
      </c>
      <c r="D149" s="20" t="s">
        <v>302</v>
      </c>
      <c r="E149" s="20" t="s">
        <v>303</v>
      </c>
    </row>
    <row r="150" spans="1:5" ht="12.75" customHeight="1" x14ac:dyDescent="0.25">
      <c r="A150" s="94"/>
      <c r="B150" s="95" t="s">
        <v>641</v>
      </c>
      <c r="C150" s="94"/>
      <c r="D150" s="94"/>
      <c r="E150" s="94"/>
    </row>
    <row r="151" spans="1:5" ht="12.75" customHeight="1" x14ac:dyDescent="0.25">
      <c r="A151" s="94"/>
      <c r="B151" s="95" t="s">
        <v>642</v>
      </c>
      <c r="C151" s="94"/>
      <c r="D151" s="94"/>
      <c r="E151" s="94"/>
    </row>
    <row r="152" spans="1:5" ht="12.75" customHeight="1" x14ac:dyDescent="0.25">
      <c r="A152" s="94"/>
      <c r="B152" s="95" t="s">
        <v>16</v>
      </c>
      <c r="C152" s="94"/>
      <c r="D152" s="94"/>
      <c r="E152" s="94"/>
    </row>
    <row r="153" spans="1:5" ht="12.75" customHeight="1" x14ac:dyDescent="0.25">
      <c r="A153" s="94"/>
      <c r="B153" s="95" t="s">
        <v>56</v>
      </c>
      <c r="C153" s="94"/>
      <c r="D153" s="94"/>
      <c r="E153" s="94"/>
    </row>
    <row r="154" spans="1:5" s="76" customFormat="1" ht="12.75" customHeight="1" x14ac:dyDescent="0.25">
      <c r="A154" s="94"/>
      <c r="B154" s="20" t="s">
        <v>639</v>
      </c>
      <c r="C154" s="20" t="s">
        <v>86</v>
      </c>
      <c r="D154" s="20" t="s">
        <v>302</v>
      </c>
      <c r="E154" s="20" t="s">
        <v>303</v>
      </c>
    </row>
    <row r="155" spans="1:5" ht="12.75" customHeight="1" x14ac:dyDescent="0.25">
      <c r="A155" s="94"/>
      <c r="B155" s="95" t="s">
        <v>29</v>
      </c>
      <c r="C155" s="343"/>
      <c r="D155" s="94"/>
      <c r="E155" s="94"/>
    </row>
    <row r="156" spans="1:5" ht="12.75" customHeight="1" x14ac:dyDescent="0.25">
      <c r="A156" s="94"/>
      <c r="B156" s="95" t="s">
        <v>19</v>
      </c>
      <c r="C156" s="84" t="s">
        <v>404</v>
      </c>
      <c r="D156" s="94"/>
      <c r="E156" s="94"/>
    </row>
    <row r="157" spans="1:5" s="76" customFormat="1" ht="12.75" customHeight="1" x14ac:dyDescent="0.25">
      <c r="A157" s="94"/>
      <c r="B157" s="20" t="s">
        <v>640</v>
      </c>
      <c r="C157" s="20" t="s">
        <v>86</v>
      </c>
      <c r="D157" s="20" t="s">
        <v>302</v>
      </c>
      <c r="E157" s="20" t="s">
        <v>303</v>
      </c>
    </row>
    <row r="158" spans="1:5" ht="12.75" customHeight="1" x14ac:dyDescent="0.25">
      <c r="A158" s="94"/>
      <c r="B158" s="95" t="s">
        <v>20</v>
      </c>
      <c r="C158" s="84" t="s">
        <v>404</v>
      </c>
      <c r="D158" s="94"/>
      <c r="E158" s="94"/>
    </row>
    <row r="159" spans="1:5" ht="12.75" customHeight="1" x14ac:dyDescent="0.25">
      <c r="A159" s="94"/>
      <c r="B159" s="95" t="s">
        <v>41</v>
      </c>
      <c r="C159" s="84" t="s">
        <v>404</v>
      </c>
      <c r="D159" s="94"/>
      <c r="E159" s="94"/>
    </row>
    <row r="160" spans="1:5" ht="12.75" customHeight="1" x14ac:dyDescent="0.25">
      <c r="A160" s="94"/>
      <c r="B160" s="95" t="s">
        <v>9</v>
      </c>
      <c r="C160" s="84" t="s">
        <v>404</v>
      </c>
      <c r="D160" s="94"/>
      <c r="E160" s="94"/>
    </row>
    <row r="161" spans="1:5" s="76" customFormat="1" ht="12.75" customHeight="1" x14ac:dyDescent="0.25">
      <c r="A161" s="94"/>
      <c r="B161" s="20" t="s">
        <v>663</v>
      </c>
      <c r="C161" s="20" t="s">
        <v>86</v>
      </c>
      <c r="D161" s="20" t="s">
        <v>302</v>
      </c>
      <c r="E161" s="20" t="s">
        <v>303</v>
      </c>
    </row>
    <row r="162" spans="1:5" ht="12.75" customHeight="1" x14ac:dyDescent="0.25">
      <c r="A162" s="94"/>
      <c r="B162" s="95" t="s">
        <v>386</v>
      </c>
      <c r="C162" s="87"/>
      <c r="D162" s="94"/>
      <c r="E162" s="94"/>
    </row>
    <row r="163" spans="1:5" s="76" customFormat="1" ht="12.75" customHeight="1" x14ac:dyDescent="0.25">
      <c r="A163" s="94"/>
      <c r="B163" s="20" t="s">
        <v>664</v>
      </c>
      <c r="C163" s="20" t="s">
        <v>86</v>
      </c>
      <c r="D163" s="20" t="s">
        <v>302</v>
      </c>
      <c r="E163" s="20" t="s">
        <v>303</v>
      </c>
    </row>
    <row r="164" spans="1:5" ht="12.75" customHeight="1" x14ac:dyDescent="0.25">
      <c r="A164" s="94"/>
      <c r="B164" s="95" t="s">
        <v>17</v>
      </c>
      <c r="C164" s="94"/>
      <c r="D164" s="94"/>
      <c r="E164" s="94"/>
    </row>
    <row r="165" spans="1:5" ht="12.75" customHeight="1" x14ac:dyDescent="0.25">
      <c r="A165" s="94"/>
      <c r="B165" s="95" t="s">
        <v>37</v>
      </c>
      <c r="C165" s="94"/>
      <c r="D165" s="94"/>
      <c r="E165" s="94"/>
    </row>
    <row r="166" spans="1:5" ht="12.75" customHeight="1" x14ac:dyDescent="0.25">
      <c r="A166" s="94"/>
      <c r="B166" s="95" t="s">
        <v>164</v>
      </c>
      <c r="C166" s="94"/>
      <c r="D166" s="94"/>
      <c r="E166" s="94"/>
    </row>
    <row r="167" spans="1:5" ht="12.75" customHeight="1" x14ac:dyDescent="0.25">
      <c r="A167" s="94"/>
      <c r="B167" s="95" t="s">
        <v>19</v>
      </c>
      <c r="C167" s="94"/>
      <c r="D167" s="94"/>
      <c r="E167" s="94"/>
    </row>
    <row r="168" spans="1:5" s="76" customFormat="1" ht="12.75" customHeight="1" x14ac:dyDescent="0.25">
      <c r="A168" s="94"/>
      <c r="B168" s="20" t="s">
        <v>665</v>
      </c>
      <c r="C168" s="20" t="s">
        <v>86</v>
      </c>
      <c r="D168" s="20" t="s">
        <v>302</v>
      </c>
      <c r="E168" s="20" t="s">
        <v>303</v>
      </c>
    </row>
    <row r="169" spans="1:5" ht="12.75" customHeight="1" x14ac:dyDescent="0.25">
      <c r="A169" s="94"/>
      <c r="B169" s="95" t="s">
        <v>386</v>
      </c>
      <c r="C169" s="94"/>
      <c r="D169" s="94"/>
      <c r="E169" s="94"/>
    </row>
    <row r="170" spans="1:5" s="76" customFormat="1" ht="12.75" customHeight="1" x14ac:dyDescent="0.25">
      <c r="A170" s="94"/>
      <c r="B170" s="20" t="s">
        <v>675</v>
      </c>
      <c r="C170" s="20" t="s">
        <v>86</v>
      </c>
      <c r="D170" s="20" t="s">
        <v>302</v>
      </c>
      <c r="E170" s="20" t="s">
        <v>303</v>
      </c>
    </row>
    <row r="171" spans="1:5" ht="12.75" customHeight="1" x14ac:dyDescent="0.25">
      <c r="A171" s="94"/>
      <c r="B171" s="95" t="s">
        <v>29</v>
      </c>
      <c r="C171" s="87"/>
      <c r="D171" s="94"/>
      <c r="E171" s="94"/>
    </row>
    <row r="172" spans="1:5" ht="12.75" customHeight="1" x14ac:dyDescent="0.25">
      <c r="A172" s="94"/>
      <c r="B172" s="95" t="s">
        <v>637</v>
      </c>
      <c r="C172" s="94"/>
      <c r="D172" s="94"/>
      <c r="E172" s="94"/>
    </row>
    <row r="173" spans="1:5" ht="12.75" customHeight="1" x14ac:dyDescent="0.25">
      <c r="A173" s="94"/>
      <c r="B173" s="95" t="s">
        <v>70</v>
      </c>
      <c r="C173" s="343"/>
      <c r="D173" s="94"/>
      <c r="E173" s="94"/>
    </row>
    <row r="174" spans="1:5" ht="12.75" customHeight="1" x14ac:dyDescent="0.25">
      <c r="A174" s="94"/>
      <c r="B174" s="95" t="s">
        <v>41</v>
      </c>
      <c r="C174" s="343"/>
      <c r="D174" s="94"/>
      <c r="E174" s="94"/>
    </row>
    <row r="175" spans="1:5" ht="12.75" customHeight="1" x14ac:dyDescent="0.25">
      <c r="A175" s="94"/>
      <c r="B175" s="94" t="s">
        <v>1101</v>
      </c>
      <c r="C175" s="321"/>
      <c r="D175" s="94"/>
      <c r="E175" s="94"/>
    </row>
    <row r="176" spans="1:5" ht="12.75" customHeight="1" x14ac:dyDescent="0.25">
      <c r="A176" s="94"/>
      <c r="B176" s="95" t="s">
        <v>7</v>
      </c>
      <c r="C176" s="84" t="s">
        <v>404</v>
      </c>
      <c r="D176" s="94"/>
      <c r="E176" s="94"/>
    </row>
    <row r="177" spans="1:5" s="76" customFormat="1" ht="12.75" customHeight="1" x14ac:dyDescent="0.25">
      <c r="A177" s="94"/>
      <c r="B177" s="20" t="s">
        <v>666</v>
      </c>
      <c r="C177" s="20" t="s">
        <v>86</v>
      </c>
      <c r="D177" s="20" t="s">
        <v>302</v>
      </c>
      <c r="E177" s="20" t="s">
        <v>303</v>
      </c>
    </row>
    <row r="178" spans="1:5" ht="12.75" customHeight="1" x14ac:dyDescent="0.25">
      <c r="A178" s="94"/>
      <c r="B178" s="95" t="s">
        <v>41</v>
      </c>
      <c r="C178" s="94"/>
      <c r="D178" s="94"/>
      <c r="E178" s="94"/>
    </row>
    <row r="179" spans="1:5" ht="12.75" customHeight="1" x14ac:dyDescent="0.25">
      <c r="A179" s="94"/>
      <c r="B179" s="95" t="s">
        <v>55</v>
      </c>
      <c r="C179" s="94"/>
      <c r="D179" s="94"/>
      <c r="E179" s="94"/>
    </row>
    <row r="180" spans="1:5" ht="12.75" customHeight="1" x14ac:dyDescent="0.25">
      <c r="A180" s="94"/>
      <c r="B180" s="95" t="s">
        <v>20</v>
      </c>
      <c r="C180" s="94"/>
      <c r="D180" s="94"/>
      <c r="E180" s="94"/>
    </row>
    <row r="181" spans="1:5" ht="12.75" customHeight="1" x14ac:dyDescent="0.25">
      <c r="A181" s="94"/>
      <c r="B181" s="95" t="s">
        <v>29</v>
      </c>
      <c r="C181" s="94"/>
      <c r="D181" s="94"/>
      <c r="E181" s="94"/>
    </row>
    <row r="182" spans="1:5" s="76" customFormat="1" ht="12.75" customHeight="1" x14ac:dyDescent="0.25">
      <c r="A182" s="94"/>
      <c r="B182" s="20" t="s">
        <v>667</v>
      </c>
      <c r="C182" s="20" t="s">
        <v>86</v>
      </c>
      <c r="D182" s="20" t="s">
        <v>302</v>
      </c>
      <c r="E182" s="20" t="s">
        <v>303</v>
      </c>
    </row>
    <row r="183" spans="1:5" ht="12.75" customHeight="1" x14ac:dyDescent="0.25">
      <c r="A183" s="94"/>
      <c r="B183" s="95" t="s">
        <v>386</v>
      </c>
      <c r="C183" s="94"/>
      <c r="D183" s="94"/>
      <c r="E183" s="94"/>
    </row>
    <row r="184" spans="1:5" s="76" customFormat="1" ht="12.75" customHeight="1" x14ac:dyDescent="0.25">
      <c r="A184" s="94"/>
      <c r="B184" s="20" t="s">
        <v>668</v>
      </c>
      <c r="C184" s="20" t="s">
        <v>86</v>
      </c>
      <c r="D184" s="20" t="s">
        <v>302</v>
      </c>
      <c r="E184" s="20" t="s">
        <v>303</v>
      </c>
    </row>
    <row r="185" spans="1:5" ht="12.75" customHeight="1" x14ac:dyDescent="0.25">
      <c r="A185" s="94"/>
      <c r="B185" s="94" t="s">
        <v>669</v>
      </c>
      <c r="C185" s="84" t="s">
        <v>404</v>
      </c>
      <c r="D185" s="94"/>
      <c r="E185" s="94"/>
    </row>
    <row r="186" spans="1:5" ht="12.75" customHeight="1" x14ac:dyDescent="0.25">
      <c r="A186" s="94"/>
      <c r="B186" s="95" t="s">
        <v>670</v>
      </c>
      <c r="C186" s="84" t="s">
        <v>404</v>
      </c>
      <c r="D186" s="94"/>
      <c r="E186" s="94"/>
    </row>
    <row r="187" spans="1:5" ht="12.75" customHeight="1" x14ac:dyDescent="0.25">
      <c r="A187" s="94"/>
      <c r="B187" s="95" t="s">
        <v>8</v>
      </c>
      <c r="C187" s="94"/>
      <c r="D187" s="94"/>
      <c r="E187" s="94"/>
    </row>
    <row r="188" spans="1:5" ht="12.75" customHeight="1" x14ac:dyDescent="0.25">
      <c r="A188" s="94"/>
      <c r="B188" s="95" t="s">
        <v>671</v>
      </c>
      <c r="C188" s="84" t="s">
        <v>404</v>
      </c>
      <c r="D188" s="94"/>
      <c r="E188" s="94"/>
    </row>
    <row r="189" spans="1:5" ht="12.75" customHeight="1" x14ac:dyDescent="0.25">
      <c r="A189" s="94"/>
      <c r="B189" s="95" t="s">
        <v>24</v>
      </c>
      <c r="C189" s="84" t="s">
        <v>404</v>
      </c>
      <c r="D189" s="94"/>
      <c r="E189" s="94"/>
    </row>
    <row r="190" spans="1:5" ht="12.75" customHeight="1" x14ac:dyDescent="0.25">
      <c r="A190" s="94"/>
      <c r="B190" s="94" t="s">
        <v>672</v>
      </c>
      <c r="C190" s="84" t="s">
        <v>404</v>
      </c>
      <c r="D190" s="94"/>
      <c r="E190" s="94"/>
    </row>
    <row r="191" spans="1:5" ht="12.75" customHeight="1" x14ac:dyDescent="0.25">
      <c r="A191" s="94"/>
      <c r="B191" s="94" t="s">
        <v>673</v>
      </c>
      <c r="C191" s="94"/>
      <c r="D191" s="94"/>
      <c r="E191" s="94"/>
    </row>
    <row r="192" spans="1:5" ht="12.75" customHeight="1" x14ac:dyDescent="0.25">
      <c r="A192" s="94"/>
      <c r="B192" s="94" t="s">
        <v>674</v>
      </c>
      <c r="C192" s="84" t="s">
        <v>404</v>
      </c>
      <c r="D192" s="94"/>
      <c r="E192" s="94"/>
    </row>
    <row r="193" spans="1:5" ht="12.75" customHeight="1" x14ac:dyDescent="0.25">
      <c r="A193" s="94"/>
      <c r="B193" s="94" t="s">
        <v>681</v>
      </c>
      <c r="C193" s="84" t="s">
        <v>404</v>
      </c>
      <c r="D193" s="94"/>
      <c r="E193" s="94"/>
    </row>
    <row r="194" spans="1:5" ht="12.75" customHeight="1" x14ac:dyDescent="0.25">
      <c r="A194" s="94"/>
      <c r="B194" s="95" t="s">
        <v>138</v>
      </c>
      <c r="C194" s="84" t="s">
        <v>404</v>
      </c>
      <c r="D194" s="94"/>
      <c r="E194" s="94"/>
    </row>
    <row r="195" spans="1:5" ht="12.75" customHeight="1" x14ac:dyDescent="0.25">
      <c r="A195" s="94"/>
      <c r="B195" s="95" t="s">
        <v>9</v>
      </c>
      <c r="C195" s="87"/>
      <c r="D195" s="94"/>
      <c r="E195" s="94"/>
    </row>
    <row r="196" spans="1:5" ht="12.75" customHeight="1" x14ac:dyDescent="0.25">
      <c r="A196" s="94"/>
      <c r="B196" s="95" t="s">
        <v>164</v>
      </c>
      <c r="C196" s="94"/>
      <c r="D196" s="94"/>
      <c r="E196" s="94"/>
    </row>
    <row r="197" spans="1:5" s="76" customFormat="1" ht="12.75" customHeight="1" x14ac:dyDescent="0.25">
      <c r="A197" s="94"/>
      <c r="B197" s="20" t="s">
        <v>678</v>
      </c>
      <c r="C197" s="20" t="s">
        <v>86</v>
      </c>
      <c r="D197" s="20" t="s">
        <v>302</v>
      </c>
      <c r="E197" s="20" t="s">
        <v>303</v>
      </c>
    </row>
    <row r="198" spans="1:5" ht="12.75" customHeight="1" x14ac:dyDescent="0.25">
      <c r="A198" s="94"/>
      <c r="B198" s="95" t="s">
        <v>41</v>
      </c>
      <c r="C198" s="94"/>
      <c r="D198" s="94"/>
      <c r="E198" s="94"/>
    </row>
    <row r="199" spans="1:5" ht="12.75" customHeight="1" x14ac:dyDescent="0.25">
      <c r="A199" s="94"/>
      <c r="B199" s="95" t="s">
        <v>70</v>
      </c>
      <c r="C199" s="343"/>
      <c r="D199" s="94"/>
      <c r="E199" s="94"/>
    </row>
    <row r="200" spans="1:5" ht="12.75" customHeight="1" x14ac:dyDescent="0.25">
      <c r="A200" s="94"/>
      <c r="B200" s="95" t="s">
        <v>20</v>
      </c>
      <c r="C200" s="343"/>
      <c r="D200" s="94"/>
      <c r="E200" s="94"/>
    </row>
    <row r="201" spans="1:5" s="320" customFormat="1" ht="12.75" customHeight="1" x14ac:dyDescent="0.25">
      <c r="A201" s="94"/>
      <c r="B201" s="20" t="s">
        <v>150</v>
      </c>
      <c r="C201" s="20"/>
      <c r="D201" s="20"/>
      <c r="E201" s="20"/>
    </row>
    <row r="202" spans="1:5" ht="12.75" customHeight="1" x14ac:dyDescent="0.25">
      <c r="A202" s="94"/>
      <c r="B202" s="95" t="s">
        <v>55</v>
      </c>
      <c r="C202" s="343"/>
      <c r="D202" s="94"/>
      <c r="E202" s="94"/>
    </row>
    <row r="203" spans="1:5" ht="12.75" customHeight="1" x14ac:dyDescent="0.25">
      <c r="A203" s="94"/>
      <c r="B203" s="95" t="s">
        <v>41</v>
      </c>
      <c r="C203" s="343"/>
      <c r="D203" s="94"/>
      <c r="E203" s="94"/>
    </row>
    <row r="204" spans="1:5" s="76" customFormat="1" ht="12.75" customHeight="1" x14ac:dyDescent="0.25">
      <c r="A204" s="94"/>
      <c r="B204" s="20" t="s">
        <v>1111</v>
      </c>
      <c r="C204" s="20" t="s">
        <v>86</v>
      </c>
      <c r="D204" s="20" t="s">
        <v>302</v>
      </c>
      <c r="E204" s="20" t="s">
        <v>303</v>
      </c>
    </row>
    <row r="205" spans="1:5" ht="12.75" customHeight="1" x14ac:dyDescent="0.25">
      <c r="A205" s="94"/>
      <c r="B205" s="94" t="s">
        <v>1110</v>
      </c>
      <c r="C205" s="94"/>
      <c r="D205" s="94"/>
      <c r="E205" s="94"/>
    </row>
    <row r="206" spans="1:5" ht="12.75" customHeight="1" x14ac:dyDescent="0.25">
      <c r="A206" s="94"/>
      <c r="B206" s="95" t="s">
        <v>1096</v>
      </c>
      <c r="C206" s="87"/>
      <c r="D206" s="94"/>
      <c r="E206" s="94"/>
    </row>
    <row r="207" spans="1:5" s="320" customFormat="1" ht="12.75" customHeight="1" x14ac:dyDescent="0.25">
      <c r="A207" s="94"/>
      <c r="B207" s="20" t="s">
        <v>1102</v>
      </c>
      <c r="C207" s="20"/>
      <c r="D207" s="20"/>
      <c r="E207" s="20"/>
    </row>
    <row r="208" spans="1:5" ht="12.75" customHeight="1" x14ac:dyDescent="0.25">
      <c r="A208" s="94"/>
      <c r="B208" s="95" t="s">
        <v>41</v>
      </c>
      <c r="C208" s="101"/>
      <c r="D208" s="94"/>
      <c r="E208" s="94"/>
    </row>
    <row r="209" spans="1:5" ht="12.75" customHeight="1" x14ac:dyDescent="0.25">
      <c r="A209" s="94"/>
      <c r="B209" s="94" t="s">
        <v>9</v>
      </c>
      <c r="C209" s="99"/>
      <c r="D209" s="94"/>
      <c r="E209" s="94"/>
    </row>
    <row r="210" spans="1:5" ht="12.75" customHeight="1" x14ac:dyDescent="0.25">
      <c r="A210" s="94"/>
      <c r="B210" s="95" t="s">
        <v>55</v>
      </c>
      <c r="C210" s="101"/>
      <c r="D210" s="94"/>
      <c r="E210" s="94"/>
    </row>
    <row r="211" spans="1:5" s="320" customFormat="1" ht="12.75" customHeight="1" x14ac:dyDescent="0.25">
      <c r="A211" s="94"/>
      <c r="B211" s="20" t="s">
        <v>1112</v>
      </c>
      <c r="C211" s="20"/>
      <c r="D211" s="20"/>
      <c r="E211" s="20"/>
    </row>
    <row r="212" spans="1:5" ht="12.75" customHeight="1" x14ac:dyDescent="0.25">
      <c r="A212" s="94"/>
      <c r="B212" s="95" t="s">
        <v>19</v>
      </c>
      <c r="C212" s="84" t="s">
        <v>404</v>
      </c>
      <c r="D212" s="94"/>
      <c r="E212" s="94"/>
    </row>
    <row r="213" spans="1:5" ht="12.75" customHeight="1" x14ac:dyDescent="0.25">
      <c r="A213" s="94"/>
      <c r="B213" s="95" t="s">
        <v>41</v>
      </c>
      <c r="C213" s="84" t="s">
        <v>404</v>
      </c>
      <c r="D213" s="94"/>
      <c r="E213" s="94"/>
    </row>
    <row r="214" spans="1:5" s="320" customFormat="1" ht="12.75" customHeight="1" x14ac:dyDescent="0.25">
      <c r="A214" s="94"/>
      <c r="B214" s="20" t="s">
        <v>1113</v>
      </c>
      <c r="C214" s="20"/>
      <c r="D214" s="20"/>
      <c r="E214" s="20"/>
    </row>
    <row r="215" spans="1:5" ht="12.75" customHeight="1" x14ac:dyDescent="0.25">
      <c r="A215" s="94"/>
      <c r="B215" s="94" t="s">
        <v>1114</v>
      </c>
      <c r="C215" s="84" t="s">
        <v>404</v>
      </c>
      <c r="D215" s="94"/>
      <c r="E215" s="94"/>
    </row>
    <row r="216" spans="1:5" ht="12.75" customHeight="1" x14ac:dyDescent="0.25">
      <c r="A216" s="94"/>
      <c r="B216" s="94" t="s">
        <v>17</v>
      </c>
      <c r="C216" s="84" t="s">
        <v>404</v>
      </c>
      <c r="D216" s="94"/>
      <c r="E216" s="94"/>
    </row>
    <row r="217" spans="1:5" ht="12.75" customHeight="1" x14ac:dyDescent="0.25">
      <c r="A217" s="94"/>
      <c r="B217" s="94" t="s">
        <v>9</v>
      </c>
      <c r="C217" s="94"/>
      <c r="D217" s="94"/>
      <c r="E217" s="94"/>
    </row>
    <row r="218" spans="1:5" s="320" customFormat="1" ht="12.75" customHeight="1" x14ac:dyDescent="0.25">
      <c r="A218" s="94"/>
      <c r="B218" s="20" t="s">
        <v>1115</v>
      </c>
      <c r="C218" s="20"/>
      <c r="D218" s="20"/>
      <c r="E218" s="20"/>
    </row>
    <row r="219" spans="1:5" ht="12.75" customHeight="1" x14ac:dyDescent="0.25">
      <c r="A219" s="94"/>
      <c r="B219" s="95" t="s">
        <v>30</v>
      </c>
      <c r="C219" s="87"/>
      <c r="D219" s="94"/>
      <c r="E219" s="94"/>
    </row>
    <row r="220" spans="1:5" ht="12.75" customHeight="1" x14ac:dyDescent="0.25">
      <c r="A220" s="94"/>
      <c r="B220" s="94" t="s">
        <v>782</v>
      </c>
      <c r="C220" s="94"/>
      <c r="D220" s="94"/>
      <c r="E220" s="94"/>
    </row>
    <row r="221" spans="1:5" ht="12.75" customHeight="1" x14ac:dyDescent="0.25">
      <c r="A221" s="94"/>
      <c r="B221" s="94" t="s">
        <v>1096</v>
      </c>
      <c r="C221" s="94"/>
      <c r="D221" s="94"/>
      <c r="E221" s="94"/>
    </row>
    <row r="222" spans="1:5" s="320" customFormat="1" ht="12.75" customHeight="1" x14ac:dyDescent="0.25">
      <c r="A222" s="94"/>
      <c r="B222" s="20" t="s">
        <v>1118</v>
      </c>
      <c r="C222" s="20"/>
      <c r="D222" s="20"/>
      <c r="E222" s="20"/>
    </row>
    <row r="223" spans="1:5" ht="12.75" customHeight="1" x14ac:dyDescent="0.25">
      <c r="A223" s="94"/>
      <c r="B223" s="95" t="s">
        <v>41</v>
      </c>
      <c r="C223" s="94"/>
      <c r="D223" s="94"/>
      <c r="E223" s="94"/>
    </row>
    <row r="224" spans="1:5" ht="12.75" customHeight="1" x14ac:dyDescent="0.25">
      <c r="A224" s="94"/>
      <c r="B224" s="95" t="s">
        <v>8</v>
      </c>
      <c r="C224" s="94"/>
      <c r="D224" s="94"/>
      <c r="E224" s="94"/>
    </row>
    <row r="225" spans="1:5" s="320" customFormat="1" ht="12.75" customHeight="1" x14ac:dyDescent="0.25">
      <c r="A225" s="94"/>
      <c r="B225" s="20" t="s">
        <v>1119</v>
      </c>
      <c r="C225" s="20"/>
      <c r="D225" s="20"/>
      <c r="E225" s="20"/>
    </row>
    <row r="226" spans="1:5" ht="12.75" customHeight="1" x14ac:dyDescent="0.25">
      <c r="A226" s="94"/>
      <c r="B226" s="94" t="s">
        <v>1096</v>
      </c>
      <c r="C226" s="343"/>
      <c r="D226" s="94"/>
      <c r="E226" s="94"/>
    </row>
    <row r="227" spans="1:5" ht="12.75" customHeight="1" x14ac:dyDescent="0.25">
      <c r="A227" s="94"/>
      <c r="B227" s="94" t="s">
        <v>1110</v>
      </c>
      <c r="C227" s="343"/>
      <c r="D227" s="94"/>
      <c r="E227" s="94"/>
    </row>
    <row r="228" spans="1:5" s="320" customFormat="1" ht="12.75" customHeight="1" x14ac:dyDescent="0.25">
      <c r="A228" s="94"/>
      <c r="B228" s="20" t="s">
        <v>583</v>
      </c>
      <c r="C228" s="20"/>
      <c r="D228" s="20"/>
      <c r="E228" s="20"/>
    </row>
    <row r="229" spans="1:5" ht="12.75" customHeight="1" x14ac:dyDescent="0.25">
      <c r="A229" s="94"/>
      <c r="B229" s="95" t="s">
        <v>680</v>
      </c>
      <c r="C229" s="343"/>
      <c r="D229" s="94"/>
      <c r="E229" s="94"/>
    </row>
    <row r="230" spans="1:5" ht="12.75" customHeight="1" x14ac:dyDescent="0.25">
      <c r="A230" s="94"/>
      <c r="B230" s="95" t="s">
        <v>682</v>
      </c>
      <c r="C230" s="84" t="s">
        <v>404</v>
      </c>
      <c r="D230" s="94"/>
      <c r="E230" s="94"/>
    </row>
    <row r="231" spans="1:5" ht="12.75" customHeight="1" x14ac:dyDescent="0.25">
      <c r="A231" s="94"/>
      <c r="B231" s="95" t="s">
        <v>683</v>
      </c>
      <c r="C231" s="94"/>
      <c r="D231" s="94"/>
      <c r="E231" s="94"/>
    </row>
    <row r="232" spans="1:5" ht="12.75" customHeight="1" x14ac:dyDescent="0.25">
      <c r="A232" s="94"/>
      <c r="B232" s="95" t="s">
        <v>684</v>
      </c>
      <c r="C232" s="84" t="s">
        <v>404</v>
      </c>
      <c r="D232" s="94"/>
      <c r="E232" s="94"/>
    </row>
    <row r="233" spans="1:5" ht="12.75" customHeight="1" x14ac:dyDescent="0.25">
      <c r="A233" s="94"/>
      <c r="B233" s="95" t="s">
        <v>685</v>
      </c>
      <c r="C233" s="87"/>
      <c r="D233" s="94"/>
      <c r="E233" s="94"/>
    </row>
    <row r="234" spans="1:5" ht="12.75" customHeight="1" x14ac:dyDescent="0.25">
      <c r="A234" s="94"/>
      <c r="B234" s="95" t="s">
        <v>686</v>
      </c>
      <c r="C234" s="84" t="s">
        <v>404</v>
      </c>
      <c r="D234" s="94"/>
      <c r="E234" s="94"/>
    </row>
    <row r="235" spans="1:5" ht="12.75" customHeight="1" x14ac:dyDescent="0.25">
      <c r="A235" s="94"/>
      <c r="B235" s="95" t="s">
        <v>693</v>
      </c>
      <c r="C235" s="343"/>
      <c r="D235" s="94"/>
      <c r="E235" s="94"/>
    </row>
    <row r="236" spans="1:5" ht="12.75" customHeight="1" x14ac:dyDescent="0.25">
      <c r="A236" s="94"/>
      <c r="B236" s="95" t="s">
        <v>694</v>
      </c>
      <c r="C236" s="343"/>
      <c r="D236" s="94"/>
      <c r="E236" s="94"/>
    </row>
    <row r="237" spans="1:5" ht="12.75" customHeight="1" x14ac:dyDescent="0.25">
      <c r="A237" s="94"/>
      <c r="B237" s="95" t="s">
        <v>687</v>
      </c>
      <c r="C237" s="94"/>
      <c r="D237" s="94"/>
      <c r="E237" s="94"/>
    </row>
    <row r="238" spans="1:5" ht="12.75" customHeight="1" x14ac:dyDescent="0.25">
      <c r="A238" s="94"/>
      <c r="B238" s="95" t="s">
        <v>688</v>
      </c>
      <c r="C238" s="87"/>
      <c r="D238" s="94"/>
      <c r="E238" s="94"/>
    </row>
    <row r="239" spans="1:5" ht="12.75" customHeight="1" x14ac:dyDescent="0.25">
      <c r="A239" s="94"/>
      <c r="B239" s="95" t="s">
        <v>689</v>
      </c>
      <c r="C239" s="84" t="s">
        <v>404</v>
      </c>
      <c r="D239" s="94"/>
      <c r="E239" s="94"/>
    </row>
    <row r="240" spans="1:5" ht="12.75" customHeight="1" x14ac:dyDescent="0.25">
      <c r="A240" s="94"/>
      <c r="B240" s="95" t="s">
        <v>690</v>
      </c>
      <c r="C240" s="84" t="s">
        <v>404</v>
      </c>
      <c r="D240" s="94"/>
      <c r="E240" s="94"/>
    </row>
    <row r="241" spans="1:5" ht="12.75" customHeight="1" x14ac:dyDescent="0.25">
      <c r="A241" s="94"/>
      <c r="B241" s="95" t="s">
        <v>695</v>
      </c>
      <c r="C241" s="343"/>
      <c r="D241" s="94"/>
      <c r="E241" s="94"/>
    </row>
    <row r="242" spans="1:5" ht="12.75" customHeight="1" x14ac:dyDescent="0.25">
      <c r="A242" s="94"/>
      <c r="B242" s="95" t="s">
        <v>696</v>
      </c>
      <c r="C242" s="84" t="s">
        <v>404</v>
      </c>
      <c r="D242" s="94"/>
      <c r="E242" s="94"/>
    </row>
    <row r="243" spans="1:5" ht="12.75" customHeight="1" x14ac:dyDescent="0.25">
      <c r="A243" s="94"/>
      <c r="B243" s="95" t="s">
        <v>697</v>
      </c>
      <c r="C243" s="343"/>
      <c r="D243" s="94"/>
      <c r="E243" s="94"/>
    </row>
    <row r="244" spans="1:5" ht="12.75" customHeight="1" x14ac:dyDescent="0.25">
      <c r="A244" s="94"/>
      <c r="B244" s="95" t="s">
        <v>781</v>
      </c>
      <c r="C244" s="343"/>
      <c r="D244" s="94"/>
      <c r="E244" s="94"/>
    </row>
    <row r="245" spans="1:5" ht="12.75" customHeight="1" x14ac:dyDescent="0.25">
      <c r="A245" s="94"/>
      <c r="B245" s="95" t="s">
        <v>1117</v>
      </c>
      <c r="C245" s="343"/>
      <c r="D245" s="94"/>
      <c r="E245" s="94"/>
    </row>
    <row r="246" spans="1:5" ht="12.75" customHeight="1" x14ac:dyDescent="0.25">
      <c r="A246" s="94"/>
      <c r="B246" s="95" t="s">
        <v>783</v>
      </c>
      <c r="C246" s="94"/>
      <c r="D246" s="94"/>
      <c r="E246" s="94"/>
    </row>
    <row r="247" spans="1:5" ht="12.75" customHeight="1" x14ac:dyDescent="0.25">
      <c r="A247" s="94"/>
      <c r="B247" s="95" t="s">
        <v>784</v>
      </c>
      <c r="C247" s="94"/>
      <c r="D247" s="94"/>
      <c r="E247" s="94"/>
    </row>
    <row r="248" spans="1:5" ht="12.75" customHeight="1" x14ac:dyDescent="0.25">
      <c r="A248" s="94"/>
      <c r="B248" s="95" t="s">
        <v>1027</v>
      </c>
      <c r="C248" s="94"/>
      <c r="D248" s="94"/>
      <c r="E248" s="94"/>
    </row>
    <row r="249" spans="1:5" ht="12.75" customHeight="1" x14ac:dyDescent="0.25">
      <c r="A249" s="94"/>
      <c r="B249" s="95" t="s">
        <v>1059</v>
      </c>
      <c r="C249" s="94"/>
      <c r="D249" s="94"/>
      <c r="E249" s="94"/>
    </row>
    <row r="250" spans="1:5" ht="12.75" customHeight="1" x14ac:dyDescent="0.25">
      <c r="A250" s="94"/>
      <c r="B250" s="95" t="s">
        <v>1060</v>
      </c>
      <c r="C250" s="343"/>
      <c r="D250" s="94"/>
      <c r="E250" s="94"/>
    </row>
    <row r="251" spans="1:5" ht="12.75" customHeight="1" x14ac:dyDescent="0.25">
      <c r="A251" s="94"/>
      <c r="B251" s="95" t="s">
        <v>1061</v>
      </c>
      <c r="C251" s="343"/>
      <c r="D251" s="94"/>
      <c r="E251" s="94"/>
    </row>
    <row r="252" spans="1:5" ht="12.75" customHeight="1" x14ac:dyDescent="0.25">
      <c r="A252" s="94"/>
      <c r="B252" s="94" t="s">
        <v>1103</v>
      </c>
      <c r="C252" s="343"/>
      <c r="D252" s="94"/>
      <c r="E252" s="94"/>
    </row>
    <row r="253" spans="1:5" ht="12.75" customHeight="1" x14ac:dyDescent="0.25">
      <c r="A253" s="94"/>
      <c r="B253" s="94" t="s">
        <v>1104</v>
      </c>
      <c r="C253" s="343"/>
      <c r="D253" s="94"/>
      <c r="E253" s="94"/>
    </row>
    <row r="254" spans="1:5" ht="12.75" customHeight="1" x14ac:dyDescent="0.25">
      <c r="A254" s="94"/>
      <c r="B254" s="94" t="s">
        <v>1162</v>
      </c>
      <c r="C254" s="94"/>
      <c r="D254" s="94"/>
      <c r="E254" s="94"/>
    </row>
    <row r="255" spans="1:5" ht="12.75" customHeight="1" x14ac:dyDescent="0.25">
      <c r="A255" s="94"/>
      <c r="B255" s="94" t="s">
        <v>1163</v>
      </c>
      <c r="C255" s="94"/>
      <c r="D255" s="94"/>
      <c r="E255" s="94"/>
    </row>
    <row r="256" spans="1:5" ht="12.75" customHeight="1" x14ac:dyDescent="0.25">
      <c r="A256" s="94"/>
      <c r="B256" s="94" t="s">
        <v>1164</v>
      </c>
      <c r="C256" s="343"/>
      <c r="D256" s="94"/>
      <c r="E256" s="94"/>
    </row>
    <row r="257" spans="1:5" ht="12.75" customHeight="1" x14ac:dyDescent="0.25">
      <c r="A257" s="94"/>
      <c r="B257" s="95" t="s">
        <v>1062</v>
      </c>
      <c r="C257" s="94"/>
      <c r="D257" s="94"/>
      <c r="E257" s="94"/>
    </row>
    <row r="258" spans="1:5" ht="12.75" customHeight="1" x14ac:dyDescent="0.25">
      <c r="A258" s="94"/>
      <c r="B258" s="95" t="s">
        <v>1082</v>
      </c>
      <c r="C258" s="343"/>
      <c r="D258" s="94"/>
      <c r="E258" s="94"/>
    </row>
    <row r="259" spans="1:5" ht="12.75" customHeight="1" x14ac:dyDescent="0.25">
      <c r="A259" s="94"/>
      <c r="B259" s="95" t="s">
        <v>1063</v>
      </c>
      <c r="C259" s="94"/>
      <c r="D259" s="94"/>
      <c r="E259" s="94"/>
    </row>
    <row r="260" spans="1:5" x14ac:dyDescent="0.25">
      <c r="A260" s="95"/>
      <c r="B260" s="98" t="s">
        <v>1170</v>
      </c>
      <c r="C260" s="95"/>
      <c r="D260" s="111"/>
      <c r="E260" s="111"/>
    </row>
    <row r="261" spans="1:5" x14ac:dyDescent="0.25">
      <c r="A261" s="95"/>
      <c r="B261" s="98" t="s">
        <v>1177</v>
      </c>
      <c r="C261" s="95"/>
      <c r="D261" s="111"/>
      <c r="E261" s="111"/>
    </row>
    <row r="262" spans="1:5" x14ac:dyDescent="0.25">
      <c r="A262" s="95"/>
      <c r="B262" s="98" t="s">
        <v>1171</v>
      </c>
      <c r="C262" s="95"/>
      <c r="D262" s="111"/>
      <c r="E262" s="111"/>
    </row>
    <row r="263" spans="1:5" x14ac:dyDescent="0.25">
      <c r="A263" s="95"/>
      <c r="B263" s="98" t="s">
        <v>1172</v>
      </c>
      <c r="C263" s="95"/>
      <c r="D263" s="111"/>
      <c r="E263" s="111"/>
    </row>
    <row r="264" spans="1:5" x14ac:dyDescent="0.25">
      <c r="A264" s="95"/>
      <c r="B264" s="98" t="s">
        <v>1173</v>
      </c>
      <c r="C264" s="95"/>
      <c r="D264" s="111"/>
      <c r="E264" s="111"/>
    </row>
    <row r="265" spans="1:5" x14ac:dyDescent="0.25">
      <c r="A265" s="95"/>
      <c r="B265" s="98" t="s">
        <v>1174</v>
      </c>
      <c r="C265" s="95"/>
      <c r="D265" s="111"/>
      <c r="E265" s="111"/>
    </row>
    <row r="266" spans="1:5" x14ac:dyDescent="0.25">
      <c r="A266" s="95"/>
      <c r="B266" s="98" t="s">
        <v>1175</v>
      </c>
      <c r="C266" s="95"/>
      <c r="D266" s="111"/>
      <c r="E266" s="111"/>
    </row>
    <row r="267" spans="1:5" x14ac:dyDescent="0.25">
      <c r="A267" s="95"/>
      <c r="B267" s="98" t="s">
        <v>1176</v>
      </c>
      <c r="C267" s="95"/>
      <c r="D267" s="111"/>
      <c r="E267" s="111"/>
    </row>
  </sheetData>
  <mergeCells count="1">
    <mergeCell ref="A9:E10"/>
  </mergeCells>
  <pageMargins left="0.7" right="0.7" top="0.75" bottom="0.75" header="0.3" footer="0.3"/>
  <pageSetup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1"/>
  <sheetViews>
    <sheetView topLeftCell="A46" zoomScale="85" zoomScaleNormal="85" workbookViewId="0">
      <selection activeCell="F3" sqref="F3"/>
    </sheetView>
  </sheetViews>
  <sheetFormatPr baseColWidth="10" defaultColWidth="9.109375" defaultRowHeight="12.75" customHeight="1" x14ac:dyDescent="0.25"/>
  <cols>
    <col min="1" max="1" width="27.109375" style="74" customWidth="1"/>
    <col min="2" max="2" width="26.44140625" style="74" customWidth="1"/>
    <col min="3" max="3" width="7.88671875" style="59" customWidth="1"/>
    <col min="4" max="4" width="36.88671875" style="59" customWidth="1"/>
    <col min="5" max="5" width="26.6640625" style="74" customWidth="1"/>
    <col min="6" max="6" width="27.109375" style="74" customWidth="1"/>
    <col min="7" max="16384" width="9.109375" style="74"/>
  </cols>
  <sheetData>
    <row r="1" spans="1:7" ht="26.25" customHeight="1" x14ac:dyDescent="0.4">
      <c r="A1" s="77"/>
      <c r="B1" s="15" t="s">
        <v>172</v>
      </c>
    </row>
    <row r="2" spans="1:7" ht="21.75" customHeight="1" x14ac:dyDescent="0.25">
      <c r="E2" s="145" t="s">
        <v>124</v>
      </c>
      <c r="F2" s="144">
        <f>+SUM(B12:B20)+SUM(B23:B46)+SUM(B53:B71)+SUM(E12:E68)+SUM(F12:F68)+SUM(B48:B51)</f>
        <v>0</v>
      </c>
      <c r="G2" s="145"/>
    </row>
    <row r="3" spans="1:7" ht="15" customHeight="1" x14ac:dyDescent="0.25">
      <c r="A3" s="43" t="s">
        <v>105</v>
      </c>
      <c r="B3" s="54" t="s">
        <v>21</v>
      </c>
      <c r="C3" s="54"/>
      <c r="E3" s="145" t="s">
        <v>113</v>
      </c>
      <c r="F3" s="146">
        <f>+(SUM(B12:B20)*25)+(SUM(B23:B46)*20)+(SUM(B54:B71)*15)+(SUM(E12:E68)*35)+(SUM(F12:F68)*32)+(SUM(B48:B51)*30)</f>
        <v>0</v>
      </c>
      <c r="G3" s="145"/>
    </row>
    <row r="4" spans="1:7" ht="12.75" customHeight="1" x14ac:dyDescent="0.25">
      <c r="A4" s="81" t="s">
        <v>10</v>
      </c>
      <c r="B4" s="54" t="s">
        <v>300</v>
      </c>
      <c r="C4" s="54"/>
      <c r="E4" s="258" t="s">
        <v>903</v>
      </c>
      <c r="F4" s="147">
        <f>+SUM(F37:F68)</f>
        <v>0</v>
      </c>
      <c r="G4" s="145"/>
    </row>
    <row r="5" spans="1:7" ht="12.75" customHeight="1" x14ac:dyDescent="0.25">
      <c r="A5" s="80" t="s">
        <v>11</v>
      </c>
      <c r="B5" s="54" t="s">
        <v>111</v>
      </c>
      <c r="C5" s="54"/>
    </row>
    <row r="6" spans="1:7" ht="12.75" customHeight="1" x14ac:dyDescent="0.25">
      <c r="A6" s="2" t="s">
        <v>104</v>
      </c>
      <c r="B6" s="54" t="s">
        <v>93</v>
      </c>
      <c r="C6" s="54"/>
    </row>
    <row r="7" spans="1:7" ht="12.75" customHeight="1" x14ac:dyDescent="0.25">
      <c r="A7" s="2"/>
      <c r="B7" s="54" t="s">
        <v>112</v>
      </c>
      <c r="C7" s="54"/>
    </row>
    <row r="8" spans="1:7" ht="12.75" customHeight="1" x14ac:dyDescent="0.25">
      <c r="A8" s="356" t="s">
        <v>619</v>
      </c>
      <c r="B8" s="356"/>
      <c r="C8" s="356"/>
      <c r="D8" s="356"/>
      <c r="E8" s="356"/>
      <c r="F8" s="356"/>
    </row>
    <row r="9" spans="1:7" ht="12.75" customHeight="1" x14ac:dyDescent="0.25">
      <c r="A9" s="356"/>
      <c r="B9" s="356"/>
      <c r="C9" s="356"/>
      <c r="D9" s="356"/>
      <c r="E9" s="356"/>
      <c r="F9" s="356"/>
    </row>
    <row r="10" spans="1:7" ht="12.75" customHeight="1" x14ac:dyDescent="0.25">
      <c r="A10" s="2"/>
      <c r="B10" s="59"/>
    </row>
    <row r="11" spans="1:7" s="76" customFormat="1" ht="12.75" customHeight="1" x14ac:dyDescent="0.25">
      <c r="A11" s="20" t="s">
        <v>425</v>
      </c>
      <c r="B11" s="20" t="s">
        <v>86</v>
      </c>
      <c r="D11" s="20" t="s">
        <v>430</v>
      </c>
      <c r="E11" s="20" t="s">
        <v>360</v>
      </c>
      <c r="F11" s="20" t="s">
        <v>645</v>
      </c>
    </row>
    <row r="12" spans="1:7" ht="12.75" customHeight="1" x14ac:dyDescent="0.25">
      <c r="A12" s="95" t="s">
        <v>119</v>
      </c>
      <c r="B12" s="80"/>
      <c r="C12" s="74"/>
      <c r="D12" s="94" t="s">
        <v>1090</v>
      </c>
      <c r="E12" s="99"/>
      <c r="F12" s="103"/>
    </row>
    <row r="13" spans="1:7" ht="12.75" customHeight="1" x14ac:dyDescent="0.25">
      <c r="A13" s="95" t="s">
        <v>20</v>
      </c>
      <c r="B13" s="99"/>
      <c r="C13" s="74"/>
      <c r="D13" s="94" t="s">
        <v>1083</v>
      </c>
      <c r="E13" s="99"/>
      <c r="F13" s="103"/>
    </row>
    <row r="14" spans="1:7" ht="12.75" customHeight="1" x14ac:dyDescent="0.25">
      <c r="A14" s="95" t="s">
        <v>164</v>
      </c>
      <c r="B14" s="99"/>
      <c r="C14" s="74"/>
      <c r="D14" s="94" t="s">
        <v>1089</v>
      </c>
      <c r="E14" s="99"/>
      <c r="F14" s="103"/>
    </row>
    <row r="15" spans="1:7" ht="12.75" customHeight="1" x14ac:dyDescent="0.25">
      <c r="A15" s="95" t="s">
        <v>70</v>
      </c>
      <c r="B15" s="99"/>
      <c r="C15" s="74"/>
      <c r="D15" s="94" t="s">
        <v>1085</v>
      </c>
      <c r="E15" s="99"/>
      <c r="F15" s="103"/>
    </row>
    <row r="16" spans="1:7" ht="12.75" customHeight="1" x14ac:dyDescent="0.25">
      <c r="A16" s="95" t="s">
        <v>13</v>
      </c>
      <c r="B16" s="99"/>
      <c r="C16" s="74"/>
      <c r="D16" s="94" t="s">
        <v>1086</v>
      </c>
      <c r="E16" s="99"/>
      <c r="F16" s="103"/>
    </row>
    <row r="17" spans="1:6" ht="12.75" customHeight="1" x14ac:dyDescent="0.25">
      <c r="A17" s="95" t="s">
        <v>17</v>
      </c>
      <c r="B17" s="99"/>
      <c r="C17" s="74"/>
      <c r="D17" s="94" t="s">
        <v>1087</v>
      </c>
      <c r="E17" s="99"/>
      <c r="F17" s="103"/>
    </row>
    <row r="18" spans="1:6" ht="12.75" customHeight="1" x14ac:dyDescent="0.25">
      <c r="A18" s="95" t="s">
        <v>165</v>
      </c>
      <c r="B18" s="99"/>
      <c r="C18" s="74"/>
      <c r="D18" s="94" t="s">
        <v>1088</v>
      </c>
      <c r="E18" s="99"/>
      <c r="F18" s="103"/>
    </row>
    <row r="19" spans="1:6" ht="12.75" customHeight="1" x14ac:dyDescent="0.25">
      <c r="A19" s="95" t="s">
        <v>7</v>
      </c>
      <c r="B19" s="99"/>
      <c r="C19" s="74"/>
      <c r="D19" s="94" t="s">
        <v>1084</v>
      </c>
      <c r="E19" s="99"/>
      <c r="F19" s="103"/>
    </row>
    <row r="20" spans="1:6" ht="12.75" customHeight="1" x14ac:dyDescent="0.25">
      <c r="A20" s="95" t="s">
        <v>16</v>
      </c>
      <c r="B20" s="80"/>
      <c r="C20" s="74"/>
      <c r="D20" s="95" t="s">
        <v>995</v>
      </c>
      <c r="E20" s="99"/>
      <c r="F20" s="103"/>
    </row>
    <row r="21" spans="1:6" ht="12.75" customHeight="1" x14ac:dyDescent="0.25">
      <c r="D21" s="95" t="s">
        <v>996</v>
      </c>
      <c r="E21" s="99"/>
      <c r="F21" s="103"/>
    </row>
    <row r="22" spans="1:6" s="76" customFormat="1" ht="12.75" customHeight="1" x14ac:dyDescent="0.25">
      <c r="A22" s="20" t="s">
        <v>426</v>
      </c>
      <c r="B22" s="20" t="s">
        <v>86</v>
      </c>
      <c r="D22" s="95" t="s">
        <v>997</v>
      </c>
      <c r="E22" s="99"/>
      <c r="F22" s="103"/>
    </row>
    <row r="23" spans="1:6" ht="12.75" customHeight="1" x14ac:dyDescent="0.25">
      <c r="A23" s="95" t="s">
        <v>18</v>
      </c>
      <c r="B23" s="100"/>
      <c r="C23" s="74"/>
      <c r="D23" s="95" t="s">
        <v>998</v>
      </c>
      <c r="E23" s="99"/>
      <c r="F23" s="103"/>
    </row>
    <row r="24" spans="1:6" ht="12.75" customHeight="1" x14ac:dyDescent="0.25">
      <c r="A24" s="95" t="s">
        <v>136</v>
      </c>
      <c r="B24" s="99"/>
      <c r="C24" s="74"/>
      <c r="D24" s="95" t="s">
        <v>999</v>
      </c>
      <c r="E24" s="99"/>
      <c r="F24" s="103"/>
    </row>
    <row r="25" spans="1:6" ht="12.75" customHeight="1" x14ac:dyDescent="0.25">
      <c r="A25" s="95" t="s">
        <v>41</v>
      </c>
      <c r="B25" s="99"/>
      <c r="C25" s="74"/>
      <c r="D25" s="95" t="s">
        <v>1000</v>
      </c>
      <c r="E25" s="99"/>
      <c r="F25" s="103"/>
    </row>
    <row r="26" spans="1:6" ht="12.75" customHeight="1" x14ac:dyDescent="0.25">
      <c r="A26" s="95" t="s">
        <v>283</v>
      </c>
      <c r="B26" s="99"/>
      <c r="C26" s="74"/>
      <c r="D26" s="95" t="s">
        <v>1001</v>
      </c>
      <c r="E26" s="99"/>
      <c r="F26" s="103"/>
    </row>
    <row r="27" spans="1:6" ht="12.75" customHeight="1" x14ac:dyDescent="0.25">
      <c r="A27" s="95" t="s">
        <v>17</v>
      </c>
      <c r="B27" s="99"/>
      <c r="C27" s="74"/>
      <c r="D27" s="95" t="s">
        <v>1002</v>
      </c>
      <c r="E27" s="99"/>
      <c r="F27" s="103"/>
    </row>
    <row r="28" spans="1:6" ht="12.75" customHeight="1" x14ac:dyDescent="0.25">
      <c r="A28" s="95" t="s">
        <v>7</v>
      </c>
      <c r="B28" s="101"/>
      <c r="C28" s="74"/>
      <c r="D28" s="95" t="s">
        <v>1003</v>
      </c>
      <c r="E28" s="99"/>
      <c r="F28" s="103"/>
    </row>
    <row r="29" spans="1:6" ht="12.75" customHeight="1" x14ac:dyDescent="0.25">
      <c r="A29" s="95" t="s">
        <v>26</v>
      </c>
      <c r="B29" s="99"/>
      <c r="C29" s="74"/>
      <c r="D29" s="95" t="s">
        <v>965</v>
      </c>
      <c r="E29" s="99"/>
      <c r="F29" s="99"/>
    </row>
    <row r="30" spans="1:6" ht="12.75" customHeight="1" x14ac:dyDescent="0.25">
      <c r="A30" s="95" t="s">
        <v>15</v>
      </c>
      <c r="B30" s="99"/>
      <c r="C30" s="74"/>
      <c r="D30" s="95" t="s">
        <v>966</v>
      </c>
      <c r="E30" s="80"/>
      <c r="F30" s="103"/>
    </row>
    <row r="31" spans="1:6" ht="12.75" customHeight="1" x14ac:dyDescent="0.25">
      <c r="A31" s="95" t="s">
        <v>55</v>
      </c>
      <c r="B31" s="102"/>
      <c r="C31" s="74"/>
      <c r="D31" s="95" t="s">
        <v>712</v>
      </c>
      <c r="E31" s="99"/>
      <c r="F31" s="103"/>
    </row>
    <row r="32" spans="1:6" ht="12.75" customHeight="1" x14ac:dyDescent="0.25">
      <c r="A32" s="95" t="s">
        <v>171</v>
      </c>
      <c r="B32" s="99"/>
      <c r="C32" s="74"/>
      <c r="D32" s="95" t="s">
        <v>713</v>
      </c>
      <c r="E32" s="99"/>
      <c r="F32" s="103"/>
    </row>
    <row r="33" spans="1:6" ht="12.75" customHeight="1" x14ac:dyDescent="0.25">
      <c r="A33" s="95" t="s">
        <v>67</v>
      </c>
      <c r="B33" s="99"/>
      <c r="C33" s="74"/>
      <c r="D33" s="95" t="s">
        <v>967</v>
      </c>
      <c r="E33" s="99"/>
      <c r="F33" s="103"/>
    </row>
    <row r="34" spans="1:6" ht="12.75" customHeight="1" x14ac:dyDescent="0.25">
      <c r="A34" s="95" t="s">
        <v>57</v>
      </c>
      <c r="B34" s="102"/>
      <c r="C34" s="74"/>
      <c r="D34" s="95" t="s">
        <v>714</v>
      </c>
      <c r="E34" s="99"/>
      <c r="F34" s="103"/>
    </row>
    <row r="35" spans="1:6" ht="12.75" customHeight="1" x14ac:dyDescent="0.25">
      <c r="A35" s="95" t="s">
        <v>121</v>
      </c>
      <c r="B35" s="102"/>
      <c r="C35" s="74"/>
      <c r="D35" s="95" t="s">
        <v>968</v>
      </c>
      <c r="E35" s="99"/>
      <c r="F35" s="99"/>
    </row>
    <row r="36" spans="1:6" ht="12.75" customHeight="1" x14ac:dyDescent="0.25">
      <c r="A36" s="95" t="s">
        <v>284</v>
      </c>
      <c r="B36" s="100"/>
      <c r="C36" s="74"/>
      <c r="D36" s="95" t="s">
        <v>715</v>
      </c>
      <c r="E36" s="80"/>
      <c r="F36" s="103"/>
    </row>
    <row r="37" spans="1:6" ht="12.75" customHeight="1" x14ac:dyDescent="0.25">
      <c r="A37" s="95" t="s">
        <v>157</v>
      </c>
      <c r="B37" s="101"/>
      <c r="C37" s="74"/>
      <c r="D37" s="95" t="s">
        <v>600</v>
      </c>
      <c r="E37" s="80"/>
      <c r="F37" s="103"/>
    </row>
    <row r="38" spans="1:6" ht="12.75" customHeight="1" x14ac:dyDescent="0.25">
      <c r="A38" s="95" t="s">
        <v>70</v>
      </c>
      <c r="B38" s="99"/>
      <c r="C38" s="74"/>
      <c r="D38" s="95" t="s">
        <v>601</v>
      </c>
      <c r="E38" s="99"/>
      <c r="F38" s="99"/>
    </row>
    <row r="39" spans="1:6" ht="12.75" customHeight="1" x14ac:dyDescent="0.25">
      <c r="A39" s="95" t="s">
        <v>16</v>
      </c>
      <c r="B39" s="100"/>
      <c r="C39" s="74"/>
      <c r="D39" s="95" t="s">
        <v>602</v>
      </c>
      <c r="E39" s="99"/>
      <c r="F39" s="103"/>
    </row>
    <row r="40" spans="1:6" ht="12.75" customHeight="1" x14ac:dyDescent="0.25">
      <c r="A40" s="95" t="s">
        <v>8</v>
      </c>
      <c r="B40" s="99"/>
      <c r="C40" s="74"/>
      <c r="D40" s="95" t="s">
        <v>603</v>
      </c>
      <c r="E40" s="99"/>
      <c r="F40" s="103"/>
    </row>
    <row r="41" spans="1:6" ht="12.75" customHeight="1" x14ac:dyDescent="0.25">
      <c r="A41" s="95" t="s">
        <v>405</v>
      </c>
      <c r="B41" s="99"/>
      <c r="C41" s="74"/>
      <c r="D41" s="95" t="s">
        <v>604</v>
      </c>
      <c r="E41" s="80"/>
      <c r="F41" s="99"/>
    </row>
    <row r="42" spans="1:6" ht="12.75" customHeight="1" x14ac:dyDescent="0.25">
      <c r="A42" s="95" t="s">
        <v>406</v>
      </c>
      <c r="B42" s="99"/>
      <c r="C42" s="74"/>
      <c r="D42" s="95" t="s">
        <v>605</v>
      </c>
      <c r="E42" s="99"/>
      <c r="F42" s="103"/>
    </row>
    <row r="43" spans="1:6" ht="12.75" customHeight="1" x14ac:dyDescent="0.25">
      <c r="A43" s="95" t="s">
        <v>620</v>
      </c>
      <c r="B43" s="104"/>
      <c r="C43" s="74"/>
      <c r="D43" s="95" t="s">
        <v>606</v>
      </c>
      <c r="E43" s="80"/>
      <c r="F43" s="103"/>
    </row>
    <row r="44" spans="1:6" ht="12.75" customHeight="1" x14ac:dyDescent="0.25">
      <c r="A44" s="95" t="s">
        <v>24</v>
      </c>
      <c r="B44" s="104"/>
      <c r="C44" s="74"/>
      <c r="D44" s="95" t="s">
        <v>607</v>
      </c>
      <c r="E44" s="80"/>
      <c r="F44" s="103"/>
    </row>
    <row r="45" spans="1:6" ht="12.75" customHeight="1" x14ac:dyDescent="0.25">
      <c r="A45" s="95" t="s">
        <v>478</v>
      </c>
      <c r="B45" s="104"/>
      <c r="C45" s="74"/>
      <c r="D45" s="95" t="s">
        <v>608</v>
      </c>
      <c r="E45" s="80"/>
      <c r="F45" s="103"/>
    </row>
    <row r="46" spans="1:6" ht="12.75" customHeight="1" x14ac:dyDescent="0.25">
      <c r="A46" s="95" t="s">
        <v>119</v>
      </c>
      <c r="B46" s="104"/>
      <c r="C46" s="74"/>
      <c r="D46" s="95" t="s">
        <v>609</v>
      </c>
      <c r="E46" s="99"/>
      <c r="F46" s="103"/>
    </row>
    <row r="47" spans="1:6" ht="12.75" customHeight="1" x14ac:dyDescent="0.25">
      <c r="A47" s="20" t="s">
        <v>1095</v>
      </c>
      <c r="B47" s="20" t="s">
        <v>86</v>
      </c>
      <c r="C47" s="74"/>
      <c r="D47" s="95" t="s">
        <v>652</v>
      </c>
      <c r="E47" s="99"/>
      <c r="F47" s="100"/>
    </row>
    <row r="48" spans="1:6" ht="12.75" customHeight="1" x14ac:dyDescent="0.25">
      <c r="A48" s="94" t="s">
        <v>1091</v>
      </c>
      <c r="B48" s="104"/>
      <c r="C48" s="74"/>
      <c r="D48" s="95" t="s">
        <v>610</v>
      </c>
      <c r="E48" s="99"/>
      <c r="F48" s="100"/>
    </row>
    <row r="49" spans="1:6" ht="12.75" customHeight="1" x14ac:dyDescent="0.25">
      <c r="A49" s="94" t="s">
        <v>1094</v>
      </c>
      <c r="B49" s="104"/>
      <c r="C49" s="74"/>
      <c r="D49" s="95" t="s">
        <v>611</v>
      </c>
      <c r="E49" s="80"/>
      <c r="F49" s="103"/>
    </row>
    <row r="50" spans="1:6" ht="12.75" customHeight="1" x14ac:dyDescent="0.25">
      <c r="A50" s="94" t="s">
        <v>1093</v>
      </c>
      <c r="B50" s="104"/>
      <c r="C50" s="74"/>
      <c r="D50" s="95" t="s">
        <v>612</v>
      </c>
      <c r="E50" s="80"/>
      <c r="F50" s="103"/>
    </row>
    <row r="51" spans="1:6" ht="12.75" customHeight="1" x14ac:dyDescent="0.25">
      <c r="A51" s="94" t="s">
        <v>1092</v>
      </c>
      <c r="B51" s="104"/>
      <c r="C51" s="74"/>
      <c r="D51" s="95" t="s">
        <v>613</v>
      </c>
      <c r="E51" s="80"/>
      <c r="F51" s="103"/>
    </row>
    <row r="52" spans="1:6" ht="12.75" customHeight="1" x14ac:dyDescent="0.25">
      <c r="C52" s="74"/>
      <c r="D52" s="95" t="s">
        <v>692</v>
      </c>
      <c r="E52" s="100"/>
      <c r="F52" s="99"/>
    </row>
    <row r="53" spans="1:6" ht="12.75" customHeight="1" x14ac:dyDescent="0.25">
      <c r="A53" s="20" t="s">
        <v>427</v>
      </c>
      <c r="B53" s="20" t="s">
        <v>359</v>
      </c>
      <c r="C53" s="74"/>
      <c r="D53" s="95" t="s">
        <v>432</v>
      </c>
      <c r="E53" s="101"/>
      <c r="F53" s="103"/>
    </row>
    <row r="54" spans="1:6" ht="12.75" customHeight="1" x14ac:dyDescent="0.25">
      <c r="A54" s="95" t="s">
        <v>125</v>
      </c>
      <c r="B54" s="80"/>
      <c r="C54" s="74"/>
      <c r="D54" s="95" t="s">
        <v>433</v>
      </c>
      <c r="E54" s="100"/>
      <c r="F54" s="103"/>
    </row>
    <row r="55" spans="1:6" ht="12.75" customHeight="1" x14ac:dyDescent="0.25">
      <c r="A55" s="95" t="s">
        <v>55</v>
      </c>
      <c r="B55" s="80"/>
      <c r="C55" s="74"/>
      <c r="D55" s="95" t="s">
        <v>440</v>
      </c>
      <c r="E55" s="101"/>
      <c r="F55" s="103"/>
    </row>
    <row r="56" spans="1:6" ht="12.75" customHeight="1" x14ac:dyDescent="0.25">
      <c r="A56" s="95" t="s">
        <v>70</v>
      </c>
      <c r="B56" s="80"/>
      <c r="C56" s="74"/>
      <c r="D56" s="95" t="s">
        <v>434</v>
      </c>
      <c r="E56" s="100"/>
      <c r="F56" s="103"/>
    </row>
    <row r="57" spans="1:6" ht="12.75" customHeight="1" x14ac:dyDescent="0.25">
      <c r="A57" s="95" t="s">
        <v>164</v>
      </c>
      <c r="B57" s="80"/>
      <c r="C57" s="74"/>
      <c r="D57" s="95" t="s">
        <v>435</v>
      </c>
      <c r="E57" s="101"/>
      <c r="F57" s="103"/>
    </row>
    <row r="58" spans="1:6" ht="12.75" customHeight="1" x14ac:dyDescent="0.25">
      <c r="A58" s="95" t="s">
        <v>13</v>
      </c>
      <c r="B58" s="80"/>
      <c r="C58" s="74"/>
      <c r="D58" s="95" t="s">
        <v>436</v>
      </c>
      <c r="E58" s="99"/>
      <c r="F58" s="99"/>
    </row>
    <row r="59" spans="1:6" ht="12.75" customHeight="1" x14ac:dyDescent="0.25">
      <c r="A59" s="95" t="s">
        <v>41</v>
      </c>
      <c r="B59" s="80"/>
      <c r="C59" s="74"/>
      <c r="D59" s="95" t="s">
        <v>437</v>
      </c>
      <c r="E59" s="99"/>
      <c r="F59" s="103"/>
    </row>
    <row r="60" spans="1:6" ht="12.75" customHeight="1" x14ac:dyDescent="0.25">
      <c r="C60" s="74"/>
      <c r="D60" s="95" t="s">
        <v>438</v>
      </c>
      <c r="E60" s="99"/>
      <c r="F60" s="103"/>
    </row>
    <row r="61" spans="1:6" ht="12.75" customHeight="1" x14ac:dyDescent="0.25">
      <c r="A61" s="20" t="s">
        <v>428</v>
      </c>
      <c r="B61" s="20" t="s">
        <v>360</v>
      </c>
      <c r="C61" s="74"/>
      <c r="D61" s="95" t="s">
        <v>439</v>
      </c>
      <c r="E61" s="101"/>
      <c r="F61" s="103"/>
    </row>
    <row r="62" spans="1:6" ht="12.75" customHeight="1" x14ac:dyDescent="0.25">
      <c r="A62" s="95" t="s">
        <v>41</v>
      </c>
      <c r="B62" s="99"/>
      <c r="C62" s="74"/>
      <c r="D62" s="95" t="s">
        <v>644</v>
      </c>
      <c r="E62" s="99"/>
      <c r="F62" s="103"/>
    </row>
    <row r="63" spans="1:6" ht="12.75" customHeight="1" x14ac:dyDescent="0.25">
      <c r="A63" s="95" t="s">
        <v>70</v>
      </c>
      <c r="B63" s="99"/>
      <c r="D63" s="95" t="s">
        <v>441</v>
      </c>
      <c r="E63" s="99"/>
      <c r="F63" s="103"/>
    </row>
    <row r="64" spans="1:6" ht="12.75" customHeight="1" x14ac:dyDescent="0.25">
      <c r="A64" s="95" t="s">
        <v>55</v>
      </c>
      <c r="B64" s="99"/>
      <c r="D64" s="95" t="s">
        <v>442</v>
      </c>
      <c r="E64" s="99"/>
      <c r="F64" s="103"/>
    </row>
    <row r="65" spans="1:6" ht="12.75" customHeight="1" x14ac:dyDescent="0.25">
      <c r="A65" s="95" t="s">
        <v>164</v>
      </c>
      <c r="B65" s="80"/>
      <c r="D65" s="95" t="s">
        <v>443</v>
      </c>
      <c r="E65" s="99"/>
      <c r="F65" s="103"/>
    </row>
    <row r="66" spans="1:6" ht="12.75" customHeight="1" x14ac:dyDescent="0.25">
      <c r="D66" s="95" t="s">
        <v>444</v>
      </c>
      <c r="E66" s="99"/>
      <c r="F66" s="103"/>
    </row>
    <row r="67" spans="1:6" ht="12.75" customHeight="1" x14ac:dyDescent="0.25">
      <c r="A67" s="20" t="s">
        <v>429</v>
      </c>
      <c r="B67" s="20" t="s">
        <v>360</v>
      </c>
      <c r="D67" s="95" t="s">
        <v>445</v>
      </c>
      <c r="E67" s="99"/>
      <c r="F67" s="103"/>
    </row>
    <row r="68" spans="1:6" ht="12.75" customHeight="1" x14ac:dyDescent="0.25">
      <c r="A68" s="95" t="s">
        <v>13</v>
      </c>
      <c r="B68" s="99"/>
      <c r="D68" s="95" t="s">
        <v>446</v>
      </c>
      <c r="E68" s="99"/>
      <c r="F68" s="103"/>
    </row>
    <row r="69" spans="1:6" ht="12.75" customHeight="1" x14ac:dyDescent="0.25">
      <c r="A69" s="95" t="s">
        <v>164</v>
      </c>
      <c r="B69" s="99"/>
    </row>
    <row r="70" spans="1:6" ht="12.75" customHeight="1" x14ac:dyDescent="0.25">
      <c r="A70" s="95" t="s">
        <v>70</v>
      </c>
      <c r="B70" s="99"/>
    </row>
    <row r="71" spans="1:6" ht="12.75" customHeight="1" x14ac:dyDescent="0.25">
      <c r="A71" s="95" t="s">
        <v>41</v>
      </c>
      <c r="B71" s="99"/>
    </row>
  </sheetData>
  <mergeCells count="1">
    <mergeCell ref="A8:F9"/>
  </mergeCells>
  <pageMargins left="0.7" right="0.7" top="0.75" bottom="0.75" header="0.3" footer="0.3"/>
  <pageSetup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5"/>
  <sheetViews>
    <sheetView tabSelected="1" zoomScale="85" zoomScaleNormal="85" workbookViewId="0">
      <selection activeCell="E22" sqref="E22"/>
    </sheetView>
  </sheetViews>
  <sheetFormatPr baseColWidth="10" defaultColWidth="9.109375" defaultRowHeight="13.2" x14ac:dyDescent="0.25"/>
  <cols>
    <col min="1" max="1" width="41.33203125" style="74" customWidth="1"/>
    <col min="2" max="2" width="16.88671875" style="74" customWidth="1"/>
    <col min="3" max="3" width="13.44140625" style="59" customWidth="1"/>
    <col min="4" max="4" width="13.33203125" style="59" customWidth="1"/>
    <col min="5" max="5" width="13.33203125" style="86" customWidth="1"/>
    <col min="6" max="6" width="17" style="74" bestFit="1" customWidth="1"/>
    <col min="7" max="8" width="12" style="82" customWidth="1"/>
    <col min="9" max="9" width="19.88671875" style="74" customWidth="1"/>
    <col min="10" max="10" width="42.44140625" style="74" bestFit="1" customWidth="1"/>
    <col min="11" max="16" width="12.44140625" style="74" customWidth="1"/>
    <col min="17" max="16384" width="9.109375" style="74"/>
  </cols>
  <sheetData>
    <row r="1" spans="1:11" ht="29.25" customHeight="1" x14ac:dyDescent="0.4">
      <c r="A1" s="77"/>
      <c r="B1" s="15" t="s">
        <v>454</v>
      </c>
    </row>
    <row r="2" spans="1:11" ht="21.75" customHeight="1" x14ac:dyDescent="0.3">
      <c r="G2" s="105" t="s">
        <v>187</v>
      </c>
      <c r="H2" s="8"/>
      <c r="I2" s="105">
        <f>+SUM(B16:H59)+SUM(K16:K22)+SUM(B68:E73)+SUM(K67:N100)+SUM(B76:E81)+SUM(B84:E106)+SUM(B110:E118)+SUM(B124:E127)+SUM(B130:E131)+SUM(B133:E133)+SUM(B135:E139)+SUM(B141:E145)+SUM(B148:E153)+SUM(B156:E160)+SUM(B163:E163)+SUM(B166:E166)+SUM(B169:E169)+SUM(B172:E176)+SUM(B179:E183)+SUM(B186:E188)+SUM(B191:E195)+SUM(B198:E201)+SUM(B204:E205)</f>
        <v>0</v>
      </c>
    </row>
    <row r="3" spans="1:11" ht="15.6" x14ac:dyDescent="0.3">
      <c r="A3" s="43" t="s">
        <v>105</v>
      </c>
      <c r="B3" s="54" t="s">
        <v>21</v>
      </c>
      <c r="F3" s="11" t="s">
        <v>614</v>
      </c>
      <c r="G3" s="105" t="s">
        <v>113</v>
      </c>
      <c r="H3" s="105"/>
      <c r="I3" s="105">
        <f>+SUM(B60:H60)+SUM(B66:E66)+SUM(K66:N66)+K23</f>
        <v>0</v>
      </c>
    </row>
    <row r="4" spans="1:11" ht="15.6" x14ac:dyDescent="0.3">
      <c r="A4" s="81" t="s">
        <v>10</v>
      </c>
      <c r="B4" s="54" t="s">
        <v>300</v>
      </c>
      <c r="F4" s="11" t="s">
        <v>615</v>
      </c>
      <c r="G4" s="105" t="s">
        <v>113</v>
      </c>
      <c r="H4" s="106"/>
      <c r="I4" s="107" t="s">
        <v>617</v>
      </c>
    </row>
    <row r="5" spans="1:11" ht="15.6" x14ac:dyDescent="0.3">
      <c r="A5" s="80" t="s">
        <v>11</v>
      </c>
      <c r="B5" s="54" t="s">
        <v>111</v>
      </c>
      <c r="F5" s="11" t="s">
        <v>616</v>
      </c>
      <c r="G5" s="105" t="s">
        <v>113</v>
      </c>
      <c r="H5" s="106"/>
      <c r="I5" s="107" t="s">
        <v>617</v>
      </c>
    </row>
    <row r="6" spans="1:11" x14ac:dyDescent="0.25">
      <c r="A6" s="2" t="s">
        <v>104</v>
      </c>
      <c r="B6" s="54" t="s">
        <v>93</v>
      </c>
    </row>
    <row r="7" spans="1:11" x14ac:dyDescent="0.25">
      <c r="B7" s="54" t="s">
        <v>112</v>
      </c>
    </row>
    <row r="8" spans="1:11" ht="12.75" customHeight="1" x14ac:dyDescent="0.25">
      <c r="A8" s="356" t="s">
        <v>619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</row>
    <row r="9" spans="1:11" x14ac:dyDescent="0.25">
      <c r="A9" s="356"/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1" x14ac:dyDescent="0.25">
      <c r="A10" s="2" t="s">
        <v>374</v>
      </c>
      <c r="B10" s="59"/>
    </row>
    <row r="11" spans="1:11" x14ac:dyDescent="0.25">
      <c r="A11" s="2"/>
      <c r="B11" s="59"/>
    </row>
    <row r="12" spans="1:11" x14ac:dyDescent="0.25">
      <c r="A12" s="2" t="s">
        <v>180</v>
      </c>
      <c r="B12" s="59"/>
      <c r="J12" s="2" t="s">
        <v>477</v>
      </c>
      <c r="K12" s="59"/>
    </row>
    <row r="13" spans="1:11" ht="13.8" x14ac:dyDescent="0.25">
      <c r="A13" s="2" t="s">
        <v>173</v>
      </c>
      <c r="B13" s="108" t="s">
        <v>174</v>
      </c>
      <c r="C13" s="76" t="s">
        <v>175</v>
      </c>
      <c r="D13" s="76" t="s">
        <v>176</v>
      </c>
      <c r="E13" s="8" t="s">
        <v>178</v>
      </c>
      <c r="F13" s="76" t="s">
        <v>177</v>
      </c>
      <c r="G13" s="8" t="s">
        <v>179</v>
      </c>
      <c r="H13" s="9" t="s">
        <v>184</v>
      </c>
      <c r="J13" s="2" t="s">
        <v>173</v>
      </c>
      <c r="K13" s="108" t="s">
        <v>453</v>
      </c>
    </row>
    <row r="14" spans="1:11" x14ac:dyDescent="0.25">
      <c r="A14" s="2" t="s">
        <v>185</v>
      </c>
      <c r="B14" s="10">
        <v>224.95</v>
      </c>
      <c r="C14" s="10">
        <v>147</v>
      </c>
      <c r="D14" s="10">
        <v>110</v>
      </c>
      <c r="E14" s="10">
        <v>94.88</v>
      </c>
      <c r="F14" s="10">
        <v>49.5</v>
      </c>
      <c r="G14" s="10">
        <v>46.75</v>
      </c>
      <c r="H14" s="10">
        <v>37.950000000000003</v>
      </c>
      <c r="J14" s="2" t="s">
        <v>185</v>
      </c>
      <c r="K14" s="10">
        <f>160*1.1</f>
        <v>176</v>
      </c>
    </row>
    <row r="15" spans="1:11" x14ac:dyDescent="0.25">
      <c r="A15" s="2" t="s">
        <v>186</v>
      </c>
      <c r="B15" s="76" t="s">
        <v>183</v>
      </c>
      <c r="C15" s="76" t="s">
        <v>182</v>
      </c>
      <c r="D15" s="76" t="s">
        <v>182</v>
      </c>
      <c r="E15" s="76" t="s">
        <v>182</v>
      </c>
      <c r="F15" s="76" t="s">
        <v>182</v>
      </c>
      <c r="G15" s="76" t="s">
        <v>182</v>
      </c>
      <c r="H15" s="76" t="s">
        <v>182</v>
      </c>
      <c r="J15" s="2" t="s">
        <v>186</v>
      </c>
      <c r="K15" s="76" t="s">
        <v>183</v>
      </c>
    </row>
    <row r="16" spans="1:11" ht="13.8" x14ac:dyDescent="0.25">
      <c r="A16" s="5" t="s">
        <v>344</v>
      </c>
      <c r="B16" s="7"/>
      <c r="C16" s="7"/>
      <c r="D16" s="7"/>
      <c r="E16" s="7"/>
      <c r="F16" s="3"/>
      <c r="G16" s="3"/>
      <c r="H16" s="4"/>
      <c r="J16" s="5" t="s">
        <v>450</v>
      </c>
      <c r="K16" s="3"/>
    </row>
    <row r="17" spans="1:11" ht="13.8" x14ac:dyDescent="0.25">
      <c r="A17" s="5" t="s">
        <v>375</v>
      </c>
      <c r="B17" s="3"/>
      <c r="C17" s="3"/>
      <c r="D17" s="4"/>
      <c r="E17" s="4"/>
      <c r="F17" s="3"/>
      <c r="G17" s="3"/>
      <c r="H17" s="4"/>
      <c r="J17" s="5" t="s">
        <v>350</v>
      </c>
      <c r="K17" s="3"/>
    </row>
    <row r="18" spans="1:11" ht="13.8" x14ac:dyDescent="0.25">
      <c r="A18" s="5" t="s">
        <v>318</v>
      </c>
      <c r="B18" s="3"/>
      <c r="C18" s="3"/>
      <c r="D18" s="3"/>
      <c r="E18" s="3"/>
      <c r="F18" s="3"/>
      <c r="G18" s="3"/>
      <c r="H18" s="4"/>
      <c r="J18" s="5" t="s">
        <v>322</v>
      </c>
      <c r="K18" s="3"/>
    </row>
    <row r="19" spans="1:11" ht="13.8" x14ac:dyDescent="0.25">
      <c r="A19" s="6" t="s">
        <v>337</v>
      </c>
      <c r="B19" s="3"/>
      <c r="C19" s="61"/>
      <c r="D19" s="3"/>
      <c r="E19" s="3"/>
      <c r="F19" s="3"/>
      <c r="G19" s="3"/>
      <c r="H19" s="3"/>
      <c r="J19" s="6" t="s">
        <v>451</v>
      </c>
      <c r="K19" s="3"/>
    </row>
    <row r="20" spans="1:11" ht="13.8" x14ac:dyDescent="0.25">
      <c r="A20" s="5" t="s">
        <v>319</v>
      </c>
      <c r="B20" s="3"/>
      <c r="C20" s="3"/>
      <c r="D20" s="4"/>
      <c r="E20" s="3"/>
      <c r="F20" s="3"/>
      <c r="G20" s="3"/>
      <c r="H20" s="4"/>
      <c r="J20" s="5" t="s">
        <v>349</v>
      </c>
      <c r="K20" s="3"/>
    </row>
    <row r="21" spans="1:11" ht="13.8" x14ac:dyDescent="0.25">
      <c r="A21" s="5" t="s">
        <v>343</v>
      </c>
      <c r="B21" s="3"/>
      <c r="C21" s="3"/>
      <c r="D21" s="4"/>
      <c r="E21" s="3"/>
      <c r="F21" s="3"/>
      <c r="G21" s="3"/>
      <c r="H21" s="4"/>
      <c r="J21" s="5" t="s">
        <v>452</v>
      </c>
      <c r="K21" s="3"/>
    </row>
    <row r="22" spans="1:11" ht="13.8" x14ac:dyDescent="0.25">
      <c r="A22" s="5" t="s">
        <v>350</v>
      </c>
      <c r="B22" s="13"/>
      <c r="C22" s="3"/>
      <c r="D22" s="3"/>
      <c r="E22" s="3"/>
      <c r="F22" s="3"/>
      <c r="G22" s="3"/>
      <c r="H22" s="4"/>
      <c r="J22" s="5" t="s">
        <v>358</v>
      </c>
      <c r="K22" s="3"/>
    </row>
    <row r="23" spans="1:11" ht="13.8" x14ac:dyDescent="0.25">
      <c r="A23" s="5" t="s">
        <v>346</v>
      </c>
      <c r="B23" s="7"/>
      <c r="C23" s="3"/>
      <c r="D23" s="3"/>
      <c r="E23" s="3"/>
      <c r="F23" s="3"/>
      <c r="G23" s="3"/>
      <c r="H23" s="4"/>
      <c r="K23" s="109">
        <f>+SUM(K16:K22)*K14</f>
        <v>0</v>
      </c>
    </row>
    <row r="24" spans="1:11" ht="13.8" x14ac:dyDescent="0.25">
      <c r="A24" s="5" t="s">
        <v>345</v>
      </c>
      <c r="B24" s="3"/>
      <c r="C24" s="4"/>
      <c r="D24" s="3"/>
      <c r="E24" s="3"/>
      <c r="F24" s="3"/>
      <c r="G24" s="3"/>
      <c r="H24" s="4"/>
    </row>
    <row r="25" spans="1:11" ht="13.8" x14ac:dyDescent="0.25">
      <c r="A25" s="5" t="s">
        <v>320</v>
      </c>
      <c r="B25" s="3"/>
      <c r="C25" s="4"/>
      <c r="D25" s="3"/>
      <c r="E25" s="3"/>
      <c r="F25" s="4"/>
      <c r="G25" s="4"/>
      <c r="H25" s="4"/>
    </row>
    <row r="26" spans="1:11" ht="13.8" x14ac:dyDescent="0.25">
      <c r="A26" s="5" t="s">
        <v>321</v>
      </c>
      <c r="B26" s="3"/>
      <c r="C26" s="7"/>
      <c r="D26" s="7"/>
      <c r="E26" s="7"/>
      <c r="F26" s="7"/>
      <c r="G26" s="7"/>
      <c r="H26" s="7"/>
    </row>
    <row r="27" spans="1:11" ht="13.8" x14ac:dyDescent="0.25">
      <c r="A27" s="5" t="s">
        <v>322</v>
      </c>
      <c r="B27" s="3"/>
      <c r="C27" s="3"/>
      <c r="D27" s="4"/>
      <c r="E27" s="4"/>
      <c r="F27" s="3"/>
      <c r="G27" s="3"/>
      <c r="H27" s="4"/>
    </row>
    <row r="28" spans="1:11" ht="13.8" x14ac:dyDescent="0.25">
      <c r="A28" s="5" t="s">
        <v>323</v>
      </c>
      <c r="B28" s="3"/>
      <c r="C28" s="3"/>
      <c r="D28" s="4"/>
      <c r="E28" s="3"/>
      <c r="F28" s="3"/>
      <c r="G28" s="3"/>
      <c r="H28" s="4"/>
    </row>
    <row r="29" spans="1:11" ht="13.8" x14ac:dyDescent="0.25">
      <c r="A29" s="5" t="s">
        <v>324</v>
      </c>
      <c r="B29" s="3"/>
      <c r="C29" s="3"/>
      <c r="D29" s="4"/>
      <c r="E29" s="3"/>
      <c r="F29" s="3"/>
      <c r="G29" s="3"/>
      <c r="H29" s="4"/>
    </row>
    <row r="30" spans="1:11" ht="13.8" x14ac:dyDescent="0.25">
      <c r="A30" s="5" t="s">
        <v>347</v>
      </c>
      <c r="B30" s="7"/>
      <c r="C30" s="3"/>
      <c r="D30" s="4"/>
      <c r="E30" s="3"/>
      <c r="F30" s="3"/>
      <c r="G30" s="3"/>
      <c r="H30" s="4"/>
    </row>
    <row r="31" spans="1:11" ht="13.8" x14ac:dyDescent="0.25">
      <c r="A31" s="5" t="s">
        <v>325</v>
      </c>
      <c r="B31" s="3"/>
      <c r="C31" s="3"/>
      <c r="D31" s="4"/>
      <c r="E31" s="3"/>
      <c r="F31" s="3"/>
      <c r="G31" s="3"/>
      <c r="H31" s="4"/>
    </row>
    <row r="32" spans="1:11" ht="13.8" x14ac:dyDescent="0.25">
      <c r="A32" s="5" t="s">
        <v>326</v>
      </c>
      <c r="B32" s="7"/>
      <c r="C32" s="3"/>
      <c r="D32" s="4"/>
      <c r="E32" s="3"/>
      <c r="F32" s="3"/>
      <c r="G32" s="3"/>
      <c r="H32" s="4"/>
    </row>
    <row r="33" spans="1:8" ht="13.8" x14ac:dyDescent="0.25">
      <c r="A33" s="6" t="s">
        <v>338</v>
      </c>
      <c r="B33" s="3"/>
      <c r="C33" s="3"/>
      <c r="D33" s="3"/>
      <c r="E33" s="3"/>
      <c r="F33" s="3"/>
      <c r="G33" s="3"/>
      <c r="H33" s="3"/>
    </row>
    <row r="34" spans="1:8" ht="13.8" x14ac:dyDescent="0.25">
      <c r="A34" s="5" t="s">
        <v>327</v>
      </c>
      <c r="B34" s="3"/>
      <c r="C34" s="3"/>
      <c r="D34" s="4" t="s">
        <v>796</v>
      </c>
      <c r="E34" s="3"/>
      <c r="F34" s="3"/>
      <c r="G34" s="3"/>
      <c r="H34" s="4"/>
    </row>
    <row r="35" spans="1:8" ht="13.8" x14ac:dyDescent="0.25">
      <c r="A35" s="5" t="s">
        <v>328</v>
      </c>
      <c r="B35" s="3"/>
      <c r="C35" s="3"/>
      <c r="D35" s="4"/>
      <c r="E35" s="3"/>
      <c r="F35" s="3"/>
      <c r="G35" s="3"/>
      <c r="H35" s="4"/>
    </row>
    <row r="36" spans="1:8" ht="13.8" x14ac:dyDescent="0.25">
      <c r="A36" s="5" t="s">
        <v>348</v>
      </c>
      <c r="B36" s="13"/>
      <c r="C36" s="3"/>
      <c r="D36" s="4"/>
      <c r="E36" s="3"/>
      <c r="F36" s="3"/>
      <c r="G36" s="3"/>
      <c r="H36" s="4"/>
    </row>
    <row r="37" spans="1:8" ht="13.8" x14ac:dyDescent="0.25">
      <c r="A37" s="5" t="s">
        <v>349</v>
      </c>
      <c r="B37" s="3"/>
      <c r="C37" s="3"/>
      <c r="D37" s="4"/>
      <c r="E37" s="4"/>
      <c r="F37" s="3"/>
      <c r="G37" s="3"/>
      <c r="H37" s="4"/>
    </row>
    <row r="38" spans="1:8" ht="13.8" x14ac:dyDescent="0.25">
      <c r="A38" s="5" t="s">
        <v>329</v>
      </c>
      <c r="B38" s="3"/>
      <c r="C38" s="3"/>
      <c r="D38" s="4"/>
      <c r="E38" s="4"/>
      <c r="F38" s="3"/>
      <c r="G38" s="3"/>
      <c r="H38" s="4"/>
    </row>
    <row r="39" spans="1:8" ht="13.8" x14ac:dyDescent="0.25">
      <c r="A39" s="5" t="s">
        <v>449</v>
      </c>
      <c r="B39" s="3"/>
      <c r="C39" s="3"/>
      <c r="D39" s="3"/>
      <c r="E39" s="3"/>
      <c r="F39" s="3"/>
      <c r="G39" s="3"/>
      <c r="H39" s="3"/>
    </row>
    <row r="40" spans="1:8" ht="13.8" x14ac:dyDescent="0.25">
      <c r="A40" s="5" t="s">
        <v>351</v>
      </c>
      <c r="B40" s="7"/>
      <c r="C40" s="3"/>
      <c r="D40" s="4"/>
      <c r="E40" s="3"/>
      <c r="F40" s="3"/>
      <c r="G40" s="3"/>
      <c r="H40" s="4"/>
    </row>
    <row r="41" spans="1:8" ht="13.8" x14ac:dyDescent="0.25">
      <c r="A41" s="5" t="s">
        <v>352</v>
      </c>
      <c r="B41" s="7"/>
      <c r="C41" s="3"/>
      <c r="D41" s="4"/>
      <c r="E41" s="3"/>
      <c r="F41" s="3"/>
      <c r="G41" s="3"/>
      <c r="H41" s="4"/>
    </row>
    <row r="42" spans="1:8" ht="13.8" x14ac:dyDescent="0.25">
      <c r="A42" s="5" t="s">
        <v>353</v>
      </c>
      <c r="B42" s="7"/>
      <c r="C42" s="3"/>
      <c r="D42" s="3"/>
      <c r="E42" s="3"/>
      <c r="F42" s="3"/>
      <c r="G42" s="3"/>
      <c r="H42" s="4"/>
    </row>
    <row r="43" spans="1:8" ht="13.8" x14ac:dyDescent="0.25">
      <c r="A43" s="5" t="s">
        <v>354</v>
      </c>
      <c r="B43" s="3"/>
      <c r="C43" s="3"/>
      <c r="D43" s="3"/>
      <c r="E43" s="3"/>
      <c r="F43" s="3"/>
      <c r="G43" s="3"/>
      <c r="H43" s="4"/>
    </row>
    <row r="44" spans="1:8" ht="13.8" x14ac:dyDescent="0.25">
      <c r="A44" s="5" t="s">
        <v>330</v>
      </c>
      <c r="B44" s="3"/>
      <c r="C44" s="3"/>
      <c r="D44" s="4"/>
      <c r="E44" s="3"/>
      <c r="F44" s="3"/>
      <c r="G44" s="3"/>
      <c r="H44" s="4"/>
    </row>
    <row r="45" spans="1:8" ht="13.8" x14ac:dyDescent="0.25">
      <c r="A45" s="5" t="s">
        <v>331</v>
      </c>
      <c r="B45" s="3"/>
      <c r="C45" s="3"/>
      <c r="D45" s="4"/>
      <c r="E45" s="3"/>
      <c r="F45" s="3"/>
      <c r="G45" s="3"/>
      <c r="H45" s="4"/>
    </row>
    <row r="46" spans="1:8" ht="13.8" x14ac:dyDescent="0.25">
      <c r="A46" s="5" t="s">
        <v>332</v>
      </c>
      <c r="B46" s="3"/>
      <c r="C46" s="3"/>
      <c r="D46" s="4"/>
      <c r="E46" s="3"/>
      <c r="F46" s="3"/>
      <c r="G46" s="3"/>
      <c r="H46" s="4"/>
    </row>
    <row r="47" spans="1:8" ht="13.8" x14ac:dyDescent="0.25">
      <c r="A47" s="6" t="s">
        <v>339</v>
      </c>
      <c r="B47" s="7"/>
      <c r="C47" s="3"/>
      <c r="D47" s="3"/>
      <c r="E47" s="3"/>
      <c r="F47" s="3"/>
      <c r="G47" s="3"/>
      <c r="H47" s="3"/>
    </row>
    <row r="48" spans="1:8" ht="13.8" x14ac:dyDescent="0.25">
      <c r="A48" s="6" t="s">
        <v>340</v>
      </c>
      <c r="B48" s="7"/>
      <c r="C48" s="3"/>
      <c r="D48" s="3"/>
      <c r="E48" s="3"/>
      <c r="F48" s="3"/>
      <c r="G48" s="3"/>
      <c r="H48" s="3"/>
    </row>
    <row r="49" spans="1:14" ht="13.8" x14ac:dyDescent="0.25">
      <c r="A49" s="5" t="s">
        <v>333</v>
      </c>
      <c r="B49" s="3"/>
      <c r="C49" s="3"/>
      <c r="D49" s="4"/>
      <c r="E49" s="3"/>
      <c r="F49" s="3"/>
      <c r="G49" s="3"/>
      <c r="H49" s="4"/>
    </row>
    <row r="50" spans="1:14" ht="13.8" x14ac:dyDescent="0.25">
      <c r="A50" s="5" t="s">
        <v>355</v>
      </c>
      <c r="B50" s="3"/>
      <c r="C50" s="13"/>
      <c r="D50" s="4"/>
      <c r="E50" s="3"/>
      <c r="F50" s="3"/>
      <c r="G50" s="3"/>
      <c r="H50" s="4"/>
    </row>
    <row r="51" spans="1:14" ht="13.8" x14ac:dyDescent="0.25">
      <c r="A51" s="6" t="s">
        <v>341</v>
      </c>
      <c r="B51" s="3"/>
      <c r="C51" s="3"/>
      <c r="D51" s="3"/>
      <c r="E51" s="3"/>
      <c r="F51" s="3"/>
      <c r="G51" s="3"/>
      <c r="H51" s="3"/>
    </row>
    <row r="52" spans="1:14" ht="13.8" x14ac:dyDescent="0.25">
      <c r="A52" s="6" t="s">
        <v>356</v>
      </c>
      <c r="B52" s="3"/>
      <c r="C52" s="3"/>
      <c r="D52" s="3"/>
      <c r="E52" s="3"/>
      <c r="F52" s="3"/>
      <c r="G52" s="3"/>
      <c r="H52" s="3"/>
    </row>
    <row r="53" spans="1:14" ht="13.8" x14ac:dyDescent="0.25">
      <c r="A53" s="5" t="s">
        <v>334</v>
      </c>
      <c r="B53" s="3"/>
      <c r="C53" s="3"/>
      <c r="D53" s="4"/>
      <c r="E53" s="3"/>
      <c r="F53" s="3"/>
      <c r="G53" s="3"/>
      <c r="H53" s="4"/>
    </row>
    <row r="54" spans="1:14" ht="13.8" x14ac:dyDescent="0.25">
      <c r="A54" s="5" t="s">
        <v>335</v>
      </c>
      <c r="B54" s="3"/>
      <c r="C54" s="3"/>
      <c r="D54" s="4"/>
      <c r="E54" s="3"/>
      <c r="F54" s="3"/>
      <c r="G54" s="3"/>
      <c r="H54" s="4"/>
    </row>
    <row r="55" spans="1:14" ht="13.8" x14ac:dyDescent="0.25">
      <c r="A55" s="5" t="s">
        <v>357</v>
      </c>
      <c r="B55" s="3"/>
      <c r="C55" s="3"/>
      <c r="D55" s="4"/>
      <c r="E55" s="3"/>
      <c r="F55" s="3"/>
      <c r="G55" s="3"/>
      <c r="H55" s="4"/>
    </row>
    <row r="56" spans="1:14" ht="13.8" x14ac:dyDescent="0.25">
      <c r="A56" s="5" t="s">
        <v>418</v>
      </c>
      <c r="B56" s="3"/>
      <c r="C56" s="7"/>
      <c r="D56" s="332"/>
      <c r="E56" s="332"/>
      <c r="F56" s="332"/>
      <c r="G56" s="332"/>
      <c r="H56" s="332"/>
    </row>
    <row r="57" spans="1:14" ht="13.8" x14ac:dyDescent="0.25">
      <c r="A57" s="5" t="s">
        <v>370</v>
      </c>
      <c r="B57" s="3"/>
      <c r="C57" s="7"/>
      <c r="D57" s="332"/>
      <c r="E57" s="332"/>
      <c r="F57" s="332"/>
      <c r="G57" s="332"/>
      <c r="H57" s="332"/>
    </row>
    <row r="58" spans="1:14" ht="13.8" x14ac:dyDescent="0.25">
      <c r="A58" s="5" t="s">
        <v>358</v>
      </c>
      <c r="B58" s="3"/>
      <c r="C58" s="3"/>
      <c r="D58" s="4"/>
      <c r="E58" s="4"/>
      <c r="F58" s="3"/>
      <c r="G58" s="3"/>
      <c r="H58" s="4"/>
    </row>
    <row r="59" spans="1:14" ht="13.8" x14ac:dyDescent="0.25">
      <c r="A59" s="6" t="s">
        <v>336</v>
      </c>
      <c r="B59" s="3"/>
      <c r="C59" s="3"/>
      <c r="D59" s="4"/>
      <c r="E59" s="4"/>
      <c r="F59" s="3"/>
      <c r="G59" s="3"/>
      <c r="H59" s="3"/>
    </row>
    <row r="60" spans="1:14" x14ac:dyDescent="0.25">
      <c r="A60" s="74" t="s">
        <v>154</v>
      </c>
      <c r="B60" s="109">
        <f t="shared" ref="B60:H60" si="0">+SUM(B16:B59)*B14</f>
        <v>0</v>
      </c>
      <c r="C60" s="109">
        <f t="shared" si="0"/>
        <v>0</v>
      </c>
      <c r="D60" s="109">
        <f t="shared" si="0"/>
        <v>0</v>
      </c>
      <c r="E60" s="109">
        <f t="shared" si="0"/>
        <v>0</v>
      </c>
      <c r="F60" s="109">
        <f t="shared" si="0"/>
        <v>0</v>
      </c>
      <c r="G60" s="109">
        <f t="shared" si="0"/>
        <v>0</v>
      </c>
      <c r="H60" s="109">
        <f t="shared" si="0"/>
        <v>0</v>
      </c>
    </row>
    <row r="63" spans="1:14" ht="13.8" x14ac:dyDescent="0.25">
      <c r="A63" s="2" t="s">
        <v>188</v>
      </c>
      <c r="B63" s="108" t="s">
        <v>177</v>
      </c>
      <c r="C63" s="76" t="s">
        <v>176</v>
      </c>
      <c r="D63" s="76" t="s">
        <v>256</v>
      </c>
      <c r="E63" s="8" t="s">
        <v>257</v>
      </c>
      <c r="F63" s="76"/>
      <c r="J63" s="2"/>
      <c r="K63" s="108" t="s">
        <v>177</v>
      </c>
      <c r="L63" s="76" t="s">
        <v>176</v>
      </c>
      <c r="M63" s="76" t="s">
        <v>256</v>
      </c>
      <c r="N63" s="8" t="s">
        <v>257</v>
      </c>
    </row>
    <row r="64" spans="1:14" x14ac:dyDescent="0.25">
      <c r="A64" s="2" t="s">
        <v>185</v>
      </c>
      <c r="B64" s="10">
        <f>66*1.1</f>
        <v>72.600000000000009</v>
      </c>
      <c r="C64" s="10">
        <f>108*1.1</f>
        <v>118.80000000000001</v>
      </c>
      <c r="D64" s="10">
        <f>108*1.1</f>
        <v>118.80000000000001</v>
      </c>
      <c r="E64" s="10">
        <f>173*1.1</f>
        <v>190.3</v>
      </c>
      <c r="F64" s="10"/>
      <c r="J64" s="2" t="s">
        <v>185</v>
      </c>
      <c r="K64" s="10">
        <f>66*1.1</f>
        <v>72.600000000000009</v>
      </c>
      <c r="L64" s="10">
        <f>108*1.1</f>
        <v>118.80000000000001</v>
      </c>
      <c r="M64" s="10">
        <f>108*1.1</f>
        <v>118.80000000000001</v>
      </c>
      <c r="N64" s="10">
        <f>173*1.1</f>
        <v>190.3</v>
      </c>
    </row>
    <row r="65" spans="1:14" x14ac:dyDescent="0.25">
      <c r="A65" s="2" t="s">
        <v>186</v>
      </c>
      <c r="B65" s="76" t="s">
        <v>183</v>
      </c>
      <c r="C65" s="76" t="s">
        <v>183</v>
      </c>
      <c r="D65" s="76" t="s">
        <v>183</v>
      </c>
      <c r="E65" s="76" t="s">
        <v>183</v>
      </c>
      <c r="F65" s="76"/>
      <c r="J65" s="2" t="s">
        <v>186</v>
      </c>
      <c r="K65" s="76" t="s">
        <v>183</v>
      </c>
      <c r="L65" s="76" t="s">
        <v>183</v>
      </c>
      <c r="M65" s="76" t="s">
        <v>183</v>
      </c>
      <c r="N65" s="76" t="s">
        <v>183</v>
      </c>
    </row>
    <row r="66" spans="1:14" x14ac:dyDescent="0.25">
      <c r="A66" s="11" t="s">
        <v>154</v>
      </c>
      <c r="B66" s="12">
        <f>+SUM(B68:B205)*B64</f>
        <v>0</v>
      </c>
      <c r="C66" s="12">
        <f>+SUM(C68:C205)*C64</f>
        <v>0</v>
      </c>
      <c r="D66" s="12">
        <f>+SUM(D68:D205)*D64</f>
        <v>0</v>
      </c>
      <c r="E66" s="12">
        <f>+SUM(E68:E205)*E64</f>
        <v>0</v>
      </c>
      <c r="F66" s="76"/>
      <c r="J66" s="11" t="s">
        <v>154</v>
      </c>
      <c r="K66" s="12">
        <f>+SUM(K67:K100)*K64</f>
        <v>0</v>
      </c>
      <c r="L66" s="12">
        <f>+SUM(L67:L100)*L64</f>
        <v>0</v>
      </c>
      <c r="M66" s="12">
        <f>+SUM(M67:M100)*M64</f>
        <v>0</v>
      </c>
      <c r="N66" s="12">
        <f>+SUM(N67:N100)*N64</f>
        <v>0</v>
      </c>
    </row>
    <row r="67" spans="1:14" ht="13.8" x14ac:dyDescent="0.25">
      <c r="A67" s="372" t="s">
        <v>189</v>
      </c>
      <c r="B67" s="373"/>
      <c r="C67" s="373"/>
      <c r="D67" s="373"/>
      <c r="E67" s="374"/>
      <c r="J67" s="6" t="s">
        <v>389</v>
      </c>
      <c r="K67" s="110"/>
      <c r="L67" s="58"/>
      <c r="M67" s="110"/>
      <c r="N67" s="110"/>
    </row>
    <row r="68" spans="1:14" ht="13.8" x14ac:dyDescent="0.25">
      <c r="A68" s="6" t="s">
        <v>191</v>
      </c>
      <c r="B68" s="95"/>
      <c r="C68" s="111"/>
      <c r="D68" s="110"/>
      <c r="E68" s="110"/>
      <c r="J68" s="6" t="s">
        <v>390</v>
      </c>
      <c r="K68" s="110"/>
      <c r="L68" s="58"/>
      <c r="M68" s="110"/>
      <c r="N68" s="110"/>
    </row>
    <row r="69" spans="1:14" ht="13.8" x14ac:dyDescent="0.25">
      <c r="A69" s="6" t="s">
        <v>653</v>
      </c>
      <c r="B69" s="100"/>
      <c r="C69" s="111"/>
      <c r="D69" s="110"/>
      <c r="E69" s="110"/>
      <c r="J69" s="6" t="s">
        <v>391</v>
      </c>
      <c r="K69" s="110"/>
      <c r="L69" s="58"/>
      <c r="M69" s="110"/>
      <c r="N69" s="110"/>
    </row>
    <row r="70" spans="1:14" ht="13.8" x14ac:dyDescent="0.25">
      <c r="A70" s="6" t="s">
        <v>192</v>
      </c>
      <c r="B70" s="101"/>
      <c r="C70" s="102"/>
      <c r="D70" s="110"/>
      <c r="E70" s="110"/>
      <c r="J70" s="6" t="s">
        <v>392</v>
      </c>
      <c r="K70" s="110"/>
      <c r="L70" s="58"/>
      <c r="M70" s="110"/>
      <c r="N70" s="110"/>
    </row>
    <row r="71" spans="1:14" ht="13.8" x14ac:dyDescent="0.25">
      <c r="A71" s="6" t="s">
        <v>193</v>
      </c>
      <c r="B71" s="100"/>
      <c r="C71" s="110"/>
      <c r="D71" s="110"/>
      <c r="E71" s="110"/>
      <c r="J71" s="6" t="s">
        <v>393</v>
      </c>
      <c r="K71" s="110"/>
      <c r="L71" s="58"/>
      <c r="M71" s="110"/>
      <c r="N71" s="110"/>
    </row>
    <row r="72" spans="1:14" ht="13.8" x14ac:dyDescent="0.25">
      <c r="A72" s="6" t="s">
        <v>270</v>
      </c>
      <c r="B72" s="100"/>
      <c r="C72" s="110"/>
      <c r="D72" s="110"/>
      <c r="E72" s="104"/>
      <c r="J72" s="6" t="s">
        <v>394</v>
      </c>
      <c r="K72" s="110"/>
      <c r="L72" s="13"/>
      <c r="M72" s="110"/>
      <c r="N72" s="110"/>
    </row>
    <row r="73" spans="1:14" ht="13.8" x14ac:dyDescent="0.25">
      <c r="A73" s="6" t="s">
        <v>271</v>
      </c>
      <c r="B73" s="100"/>
      <c r="C73" s="110"/>
      <c r="D73" s="110"/>
      <c r="E73" s="104"/>
      <c r="J73" s="6" t="s">
        <v>395</v>
      </c>
      <c r="K73" s="110"/>
      <c r="L73" s="58"/>
      <c r="M73" s="110"/>
      <c r="N73" s="110"/>
    </row>
    <row r="74" spans="1:14" ht="13.8" x14ac:dyDescent="0.25">
      <c r="J74" s="6" t="s">
        <v>396</v>
      </c>
      <c r="K74" s="111"/>
      <c r="L74" s="110"/>
      <c r="M74" s="110"/>
      <c r="N74" s="110"/>
    </row>
    <row r="75" spans="1:14" ht="13.8" x14ac:dyDescent="0.25">
      <c r="A75" s="372" t="s">
        <v>190</v>
      </c>
      <c r="B75" s="373"/>
      <c r="C75" s="373"/>
      <c r="D75" s="373"/>
      <c r="E75" s="374"/>
      <c r="J75" s="6" t="s">
        <v>397</v>
      </c>
      <c r="K75" s="102"/>
      <c r="L75" s="110"/>
      <c r="M75" s="110"/>
      <c r="N75" s="110"/>
    </row>
    <row r="76" spans="1:14" ht="13.8" x14ac:dyDescent="0.25">
      <c r="A76" s="6" t="s">
        <v>255</v>
      </c>
      <c r="B76" s="100"/>
      <c r="C76" s="110"/>
      <c r="D76" s="111"/>
      <c r="E76" s="104"/>
      <c r="J76" s="6" t="s">
        <v>398</v>
      </c>
      <c r="K76" s="58"/>
      <c r="L76" s="110"/>
      <c r="M76" s="110"/>
      <c r="N76" s="110"/>
    </row>
    <row r="77" spans="1:14" ht="13.8" x14ac:dyDescent="0.25">
      <c r="A77" s="6" t="s">
        <v>30</v>
      </c>
      <c r="B77" s="103"/>
      <c r="C77" s="110"/>
      <c r="D77" s="111"/>
      <c r="E77" s="104"/>
      <c r="J77" s="6" t="s">
        <v>399</v>
      </c>
      <c r="K77" s="58"/>
      <c r="L77" s="110"/>
      <c r="M77" s="110"/>
      <c r="N77" s="110"/>
    </row>
    <row r="78" spans="1:14" ht="13.8" x14ac:dyDescent="0.25">
      <c r="A78" s="6" t="s">
        <v>24</v>
      </c>
      <c r="B78" s="103"/>
      <c r="C78" s="112"/>
      <c r="D78" s="111"/>
      <c r="E78" s="104"/>
      <c r="J78" s="6" t="s">
        <v>400</v>
      </c>
      <c r="K78" s="58"/>
      <c r="L78" s="110"/>
      <c r="M78" s="110"/>
      <c r="N78" s="110"/>
    </row>
    <row r="79" spans="1:14" ht="13.8" x14ac:dyDescent="0.25">
      <c r="A79" s="6" t="s">
        <v>373</v>
      </c>
      <c r="B79" s="103"/>
      <c r="C79" s="112"/>
      <c r="D79" s="110"/>
      <c r="E79" s="104"/>
      <c r="J79" s="6" t="s">
        <v>660</v>
      </c>
      <c r="K79" s="112"/>
      <c r="L79" s="110"/>
      <c r="M79" s="104"/>
      <c r="N79" s="110"/>
    </row>
    <row r="80" spans="1:14" ht="13.8" x14ac:dyDescent="0.25">
      <c r="A80" s="6" t="s">
        <v>17</v>
      </c>
      <c r="B80" s="103"/>
      <c r="C80" s="110"/>
      <c r="D80" s="110"/>
      <c r="E80" s="104"/>
      <c r="J80" s="6" t="s">
        <v>635</v>
      </c>
      <c r="K80" s="110"/>
      <c r="L80" s="112"/>
      <c r="M80" s="104"/>
      <c r="N80" s="110"/>
    </row>
    <row r="81" spans="1:14" ht="13.8" x14ac:dyDescent="0.25">
      <c r="A81" s="6" t="s">
        <v>372</v>
      </c>
      <c r="B81" s="103"/>
      <c r="C81" s="110"/>
      <c r="D81" s="110"/>
      <c r="E81" s="104"/>
      <c r="J81" s="62" t="s">
        <v>455</v>
      </c>
      <c r="K81" s="113"/>
      <c r="L81" s="113"/>
      <c r="M81" s="113"/>
      <c r="N81" s="113"/>
    </row>
    <row r="82" spans="1:14" ht="13.8" x14ac:dyDescent="0.25">
      <c r="A82" s="74" t="s">
        <v>121</v>
      </c>
      <c r="B82" s="84"/>
      <c r="J82" s="6" t="s">
        <v>456</v>
      </c>
      <c r="K82" s="110"/>
      <c r="L82" s="102"/>
      <c r="M82" s="110"/>
      <c r="N82" s="110"/>
    </row>
    <row r="83" spans="1:14" ht="13.8" x14ac:dyDescent="0.25">
      <c r="A83" s="372" t="s">
        <v>210</v>
      </c>
      <c r="B83" s="373"/>
      <c r="C83" s="373"/>
      <c r="D83" s="373"/>
      <c r="E83" s="374"/>
      <c r="J83" s="6" t="s">
        <v>119</v>
      </c>
      <c r="K83" s="110"/>
      <c r="L83" s="58"/>
      <c r="M83" s="110"/>
      <c r="N83" s="110"/>
    </row>
    <row r="84" spans="1:14" ht="13.8" x14ac:dyDescent="0.25">
      <c r="A84" s="6" t="s">
        <v>194</v>
      </c>
      <c r="B84" s="100"/>
      <c r="C84" s="111"/>
      <c r="D84" s="110"/>
      <c r="E84" s="110"/>
      <c r="J84" s="6" t="s">
        <v>255</v>
      </c>
      <c r="K84" s="110"/>
      <c r="L84" s="104"/>
      <c r="M84" s="110"/>
      <c r="N84" s="110"/>
    </row>
    <row r="85" spans="1:14" ht="13.8" x14ac:dyDescent="0.25">
      <c r="A85" s="6" t="s">
        <v>195</v>
      </c>
      <c r="B85" s="100"/>
      <c r="C85" s="110"/>
      <c r="D85" s="110"/>
      <c r="E85" s="110"/>
      <c r="J85" s="62" t="s">
        <v>457</v>
      </c>
      <c r="K85" s="113"/>
      <c r="L85" s="113"/>
      <c r="M85" s="113"/>
      <c r="N85" s="113"/>
    </row>
    <row r="86" spans="1:14" ht="13.8" x14ac:dyDescent="0.25">
      <c r="A86" s="6" t="s">
        <v>217</v>
      </c>
      <c r="B86" s="101"/>
      <c r="C86" s="111"/>
      <c r="D86" s="110"/>
      <c r="E86" s="110"/>
      <c r="J86" s="6" t="s">
        <v>70</v>
      </c>
      <c r="K86" s="110"/>
      <c r="L86" s="104"/>
      <c r="M86" s="110"/>
      <c r="N86" s="110"/>
    </row>
    <row r="87" spans="1:14" ht="13.8" x14ac:dyDescent="0.25">
      <c r="A87" s="6" t="s">
        <v>196</v>
      </c>
      <c r="B87" s="100"/>
      <c r="C87" s="110"/>
      <c r="D87" s="110"/>
      <c r="E87" s="110"/>
      <c r="J87" s="6" t="s">
        <v>119</v>
      </c>
      <c r="K87" s="110"/>
      <c r="L87" s="104"/>
      <c r="M87" s="110"/>
      <c r="N87" s="110"/>
    </row>
    <row r="88" spans="1:14" ht="13.8" x14ac:dyDescent="0.25">
      <c r="A88" s="6" t="s">
        <v>198</v>
      </c>
      <c r="B88" s="100"/>
      <c r="C88" s="110"/>
      <c r="D88" s="110"/>
      <c r="E88" s="110"/>
      <c r="J88" s="6" t="s">
        <v>461</v>
      </c>
      <c r="K88" s="110"/>
      <c r="L88" s="102"/>
      <c r="M88" s="110"/>
      <c r="N88" s="110"/>
    </row>
    <row r="89" spans="1:14" ht="13.8" x14ac:dyDescent="0.25">
      <c r="A89" s="6" t="s">
        <v>197</v>
      </c>
      <c r="B89" s="101"/>
      <c r="C89" s="110"/>
      <c r="D89" s="110"/>
      <c r="E89" s="110"/>
      <c r="J89" s="62" t="s">
        <v>460</v>
      </c>
      <c r="K89" s="62"/>
      <c r="L89" s="62"/>
      <c r="M89" s="62"/>
      <c r="N89" s="62"/>
    </row>
    <row r="90" spans="1:14" ht="13.8" x14ac:dyDescent="0.25">
      <c r="A90" s="6" t="s">
        <v>199</v>
      </c>
      <c r="B90" s="100"/>
      <c r="C90" s="110"/>
      <c r="D90" s="110"/>
      <c r="E90" s="110"/>
      <c r="J90" s="6" t="s">
        <v>8</v>
      </c>
      <c r="K90" s="110"/>
      <c r="L90" s="58"/>
      <c r="M90" s="110"/>
      <c r="N90" s="110"/>
    </row>
    <row r="91" spans="1:14" ht="13.8" x14ac:dyDescent="0.25">
      <c r="A91" s="6" t="s">
        <v>200</v>
      </c>
      <c r="B91" s="100"/>
      <c r="C91" s="110"/>
      <c r="D91" s="110"/>
      <c r="E91" s="104"/>
      <c r="J91" s="6" t="s">
        <v>119</v>
      </c>
      <c r="K91" s="110"/>
      <c r="L91" s="104"/>
      <c r="M91" s="110"/>
      <c r="N91" s="110"/>
    </row>
    <row r="92" spans="1:14" ht="13.8" x14ac:dyDescent="0.25">
      <c r="A92" s="6" t="s">
        <v>201</v>
      </c>
      <c r="B92" s="101"/>
      <c r="C92" s="110"/>
      <c r="D92" s="110"/>
      <c r="E92" s="110"/>
      <c r="J92" s="6" t="s">
        <v>458</v>
      </c>
      <c r="K92" s="110"/>
      <c r="L92" s="102"/>
      <c r="M92" s="110"/>
      <c r="N92" s="111"/>
    </row>
    <row r="93" spans="1:14" ht="13.8" x14ac:dyDescent="0.25">
      <c r="A93" s="6" t="s">
        <v>202</v>
      </c>
      <c r="B93" s="100"/>
      <c r="C93" s="110"/>
      <c r="D93" s="110"/>
      <c r="E93" s="110"/>
      <c r="J93" s="6" t="s">
        <v>459</v>
      </c>
      <c r="K93" s="112"/>
      <c r="L93" s="110"/>
      <c r="M93" s="111"/>
      <c r="N93" s="110"/>
    </row>
    <row r="94" spans="1:14" ht="13.8" x14ac:dyDescent="0.25">
      <c r="A94" s="6" t="s">
        <v>203</v>
      </c>
      <c r="B94" s="101"/>
      <c r="C94" s="110"/>
      <c r="D94" s="110"/>
      <c r="E94" s="104"/>
      <c r="J94" s="6" t="s">
        <v>468</v>
      </c>
      <c r="K94" s="102"/>
      <c r="L94" s="110"/>
      <c r="M94" s="110"/>
      <c r="N94" s="110"/>
    </row>
    <row r="95" spans="1:14" ht="13.8" x14ac:dyDescent="0.25">
      <c r="A95" s="6" t="s">
        <v>204</v>
      </c>
      <c r="B95" s="100"/>
      <c r="C95" s="110"/>
      <c r="D95" s="110"/>
      <c r="E95" s="110"/>
      <c r="J95" s="6" t="s">
        <v>462</v>
      </c>
      <c r="K95" s="102"/>
      <c r="L95" s="110"/>
      <c r="M95" s="110"/>
      <c r="N95" s="110"/>
    </row>
    <row r="96" spans="1:14" ht="13.8" x14ac:dyDescent="0.25">
      <c r="A96" s="6" t="s">
        <v>205</v>
      </c>
      <c r="B96" s="101"/>
      <c r="C96" s="110"/>
      <c r="D96" s="110"/>
      <c r="E96" s="104"/>
      <c r="J96" s="6" t="s">
        <v>463</v>
      </c>
      <c r="K96" s="102"/>
      <c r="L96" s="110"/>
      <c r="M96" s="110"/>
      <c r="N96" s="110"/>
    </row>
    <row r="97" spans="1:14" ht="13.8" x14ac:dyDescent="0.25">
      <c r="A97" s="6" t="s">
        <v>206</v>
      </c>
      <c r="B97" s="101"/>
      <c r="C97" s="110"/>
      <c r="D97" s="110"/>
      <c r="E97" s="104"/>
      <c r="J97" s="6" t="s">
        <v>464</v>
      </c>
      <c r="K97" s="102"/>
      <c r="L97" s="110"/>
      <c r="M97" s="110"/>
      <c r="N97" s="110"/>
    </row>
    <row r="98" spans="1:14" ht="13.8" x14ac:dyDescent="0.25">
      <c r="A98" s="6" t="s">
        <v>207</v>
      </c>
      <c r="B98" s="100"/>
      <c r="C98" s="110"/>
      <c r="D98" s="110"/>
      <c r="E98" s="110"/>
      <c r="J98" s="6" t="s">
        <v>465</v>
      </c>
      <c r="K98" s="111"/>
      <c r="L98" s="110"/>
      <c r="M98" s="110"/>
      <c r="N98" s="110"/>
    </row>
    <row r="99" spans="1:14" ht="13.8" x14ac:dyDescent="0.25">
      <c r="A99" s="6" t="s">
        <v>208</v>
      </c>
      <c r="B99" s="101"/>
      <c r="C99" s="110"/>
      <c r="D99" s="110"/>
      <c r="E99" s="110"/>
      <c r="J99" s="6" t="s">
        <v>466</v>
      </c>
      <c r="K99" s="111"/>
      <c r="L99" s="110"/>
      <c r="M99" s="110"/>
      <c r="N99" s="110"/>
    </row>
    <row r="100" spans="1:14" ht="13.8" x14ac:dyDescent="0.25">
      <c r="A100" s="6" t="s">
        <v>209</v>
      </c>
      <c r="B100" s="101"/>
      <c r="C100" s="110"/>
      <c r="D100" s="110"/>
      <c r="E100" s="110"/>
      <c r="J100" s="6" t="s">
        <v>467</v>
      </c>
      <c r="K100" s="111"/>
      <c r="L100" s="110"/>
      <c r="M100" s="110"/>
      <c r="N100" s="110"/>
    </row>
    <row r="101" spans="1:14" ht="13.8" x14ac:dyDescent="0.25">
      <c r="A101" s="6" t="s">
        <v>218</v>
      </c>
      <c r="B101" s="101"/>
      <c r="C101" s="112"/>
      <c r="D101" s="110"/>
      <c r="E101" s="110"/>
    </row>
    <row r="102" spans="1:14" ht="13.8" x14ac:dyDescent="0.25">
      <c r="A102" s="6" t="s">
        <v>219</v>
      </c>
      <c r="B102" s="101"/>
      <c r="C102" s="112"/>
      <c r="D102" s="110"/>
      <c r="E102" s="110"/>
    </row>
    <row r="103" spans="1:14" ht="13.8" x14ac:dyDescent="0.25">
      <c r="A103" s="6" t="s">
        <v>274</v>
      </c>
      <c r="B103" s="101"/>
      <c r="C103" s="110"/>
      <c r="D103" s="110"/>
      <c r="E103" s="104"/>
    </row>
    <row r="104" spans="1:14" ht="13.8" x14ac:dyDescent="0.25">
      <c r="A104" s="6" t="s">
        <v>275</v>
      </c>
      <c r="B104" s="101"/>
      <c r="C104" s="110"/>
      <c r="D104" s="110"/>
      <c r="E104" s="101"/>
    </row>
    <row r="105" spans="1:14" ht="13.8" x14ac:dyDescent="0.25">
      <c r="A105" s="6" t="s">
        <v>276</v>
      </c>
      <c r="B105" s="101"/>
      <c r="C105" s="110"/>
      <c r="D105" s="110"/>
      <c r="E105" s="104"/>
    </row>
    <row r="106" spans="1:14" ht="13.8" x14ac:dyDescent="0.25">
      <c r="A106" s="6" t="s">
        <v>277</v>
      </c>
      <c r="B106" s="101"/>
      <c r="C106" s="110"/>
      <c r="D106" s="110"/>
      <c r="E106" s="104"/>
    </row>
    <row r="107" spans="1:14" ht="13.8" x14ac:dyDescent="0.25">
      <c r="A107" s="70" t="s">
        <v>655</v>
      </c>
      <c r="B107" s="114"/>
      <c r="C107" s="115"/>
      <c r="D107" s="115"/>
      <c r="E107" s="116"/>
    </row>
    <row r="108" spans="1:14" ht="13.8" x14ac:dyDescent="0.25">
      <c r="A108" s="69" t="s">
        <v>654</v>
      </c>
      <c r="B108" s="87"/>
      <c r="C108" s="85"/>
    </row>
    <row r="109" spans="1:14" ht="13.8" x14ac:dyDescent="0.25">
      <c r="A109" s="372" t="s">
        <v>220</v>
      </c>
      <c r="B109" s="373"/>
      <c r="C109" s="373"/>
      <c r="D109" s="373"/>
      <c r="E109" s="374"/>
    </row>
    <row r="110" spans="1:14" ht="13.8" x14ac:dyDescent="0.25">
      <c r="A110" s="6" t="s">
        <v>221</v>
      </c>
      <c r="B110" s="103"/>
      <c r="C110" s="111"/>
      <c r="D110" s="110"/>
      <c r="E110" s="110"/>
    </row>
    <row r="111" spans="1:14" ht="13.8" x14ac:dyDescent="0.25">
      <c r="A111" s="6" t="s">
        <v>222</v>
      </c>
      <c r="B111" s="103"/>
      <c r="C111" s="111"/>
      <c r="D111" s="110"/>
      <c r="E111" s="110"/>
    </row>
    <row r="112" spans="1:14" ht="13.8" x14ac:dyDescent="0.25">
      <c r="A112" s="6" t="s">
        <v>223</v>
      </c>
      <c r="B112" s="103"/>
      <c r="C112" s="111"/>
      <c r="D112" s="110"/>
      <c r="E112" s="110"/>
    </row>
    <row r="113" spans="1:14" ht="13.8" x14ac:dyDescent="0.25">
      <c r="A113" s="6" t="s">
        <v>658</v>
      </c>
      <c r="B113" s="100"/>
      <c r="C113" s="111"/>
      <c r="D113" s="110"/>
      <c r="E113" s="110"/>
    </row>
    <row r="114" spans="1:14" ht="13.8" x14ac:dyDescent="0.25">
      <c r="A114" s="6" t="s">
        <v>224</v>
      </c>
      <c r="B114" s="103"/>
      <c r="C114" s="111"/>
      <c r="D114" s="110"/>
      <c r="E114" s="110"/>
    </row>
    <row r="115" spans="1:14" ht="13.8" x14ac:dyDescent="0.25">
      <c r="A115" s="6" t="s">
        <v>208</v>
      </c>
      <c r="B115" s="100"/>
      <c r="C115" s="111"/>
      <c r="D115" s="110"/>
      <c r="E115" s="110"/>
    </row>
    <row r="116" spans="1:14" ht="13.8" x14ac:dyDescent="0.25">
      <c r="A116" s="6" t="s">
        <v>225</v>
      </c>
      <c r="B116" s="103"/>
      <c r="C116" s="111"/>
      <c r="D116" s="110"/>
      <c r="E116" s="110"/>
    </row>
    <row r="117" spans="1:14" ht="13.8" x14ac:dyDescent="0.25">
      <c r="A117" s="6" t="s">
        <v>659</v>
      </c>
      <c r="B117" s="100"/>
      <c r="C117" s="102"/>
      <c r="D117" s="110"/>
      <c r="E117" s="110"/>
    </row>
    <row r="118" spans="1:14" ht="13.8" x14ac:dyDescent="0.25">
      <c r="A118" s="6" t="s">
        <v>657</v>
      </c>
      <c r="B118" s="100"/>
      <c r="C118" s="102"/>
      <c r="D118" s="110"/>
      <c r="E118" s="110"/>
    </row>
    <row r="119" spans="1:14" ht="13.8" x14ac:dyDescent="0.25">
      <c r="A119" s="6" t="s">
        <v>661</v>
      </c>
      <c r="B119" s="102"/>
      <c r="C119" s="111"/>
      <c r="D119" s="110"/>
      <c r="E119" s="110"/>
    </row>
    <row r="120" spans="1:14" ht="13.8" x14ac:dyDescent="0.25">
      <c r="A120" s="6" t="s">
        <v>197</v>
      </c>
      <c r="B120" s="102"/>
      <c r="C120" s="111"/>
      <c r="D120" s="110"/>
      <c r="E120" s="110"/>
    </row>
    <row r="121" spans="1:14" ht="13.8" x14ac:dyDescent="0.25">
      <c r="A121" s="6" t="s">
        <v>662</v>
      </c>
      <c r="B121" s="102"/>
      <c r="C121" s="111"/>
      <c r="D121" s="110"/>
      <c r="E121" s="110"/>
    </row>
    <row r="122" spans="1:14" ht="13.8" x14ac:dyDescent="0.25">
      <c r="A122" s="6" t="s">
        <v>656</v>
      </c>
      <c r="B122" s="100"/>
      <c r="C122" s="85"/>
      <c r="D122" s="104"/>
      <c r="E122" s="104"/>
    </row>
    <row r="123" spans="1:14" ht="13.8" x14ac:dyDescent="0.25">
      <c r="A123" s="372" t="s">
        <v>211</v>
      </c>
      <c r="B123" s="373"/>
      <c r="C123" s="373"/>
      <c r="D123" s="373"/>
      <c r="E123" s="374"/>
    </row>
    <row r="124" spans="1:14" ht="13.8" x14ac:dyDescent="0.25">
      <c r="A124" s="6" t="s">
        <v>212</v>
      </c>
      <c r="B124" s="103"/>
      <c r="C124" s="111"/>
      <c r="D124" s="110"/>
      <c r="E124" s="110"/>
    </row>
    <row r="125" spans="1:14" ht="13.8" x14ac:dyDescent="0.25">
      <c r="A125" s="6" t="s">
        <v>213</v>
      </c>
      <c r="B125" s="103"/>
      <c r="C125" s="111"/>
      <c r="D125" s="110"/>
      <c r="E125" s="110"/>
    </row>
    <row r="126" spans="1:14" ht="13.8" x14ac:dyDescent="0.25">
      <c r="A126" s="6" t="s">
        <v>272</v>
      </c>
      <c r="B126" s="103"/>
      <c r="C126" s="102"/>
      <c r="D126" s="110"/>
      <c r="E126" s="104"/>
    </row>
    <row r="127" spans="1:14" ht="13.8" x14ac:dyDescent="0.25">
      <c r="A127" s="6" t="s">
        <v>273</v>
      </c>
      <c r="B127" s="103"/>
      <c r="C127" s="102"/>
      <c r="D127" s="110"/>
      <c r="E127" s="104"/>
      <c r="J127" s="82"/>
      <c r="K127" s="82"/>
      <c r="L127" s="82"/>
      <c r="M127" s="82"/>
      <c r="N127" s="82"/>
    </row>
    <row r="128" spans="1:14" x14ac:dyDescent="0.25">
      <c r="A128" s="82"/>
      <c r="B128" s="82"/>
      <c r="C128" s="86"/>
      <c r="D128" s="86"/>
    </row>
    <row r="129" spans="1:14" s="82" customFormat="1" ht="13.8" x14ac:dyDescent="0.25">
      <c r="A129" s="372" t="s">
        <v>214</v>
      </c>
      <c r="B129" s="373"/>
      <c r="C129" s="373"/>
      <c r="D129" s="373"/>
      <c r="E129" s="374"/>
      <c r="J129" s="74"/>
      <c r="K129" s="74"/>
      <c r="L129" s="74"/>
      <c r="M129" s="74"/>
      <c r="N129" s="74"/>
    </row>
    <row r="130" spans="1:14" ht="13.8" x14ac:dyDescent="0.25">
      <c r="A130" s="6" t="s">
        <v>215</v>
      </c>
      <c r="B130" s="103"/>
      <c r="C130" s="111"/>
      <c r="D130" s="110"/>
      <c r="E130" s="110"/>
    </row>
    <row r="131" spans="1:14" ht="13.8" x14ac:dyDescent="0.25">
      <c r="A131" s="6" t="s">
        <v>216</v>
      </c>
      <c r="B131" s="103"/>
      <c r="C131" s="111"/>
      <c r="D131" s="110"/>
      <c r="E131" s="110"/>
    </row>
    <row r="132" spans="1:14" x14ac:dyDescent="0.25">
      <c r="E132" s="59"/>
    </row>
    <row r="133" spans="1:14" ht="13.8" x14ac:dyDescent="0.25">
      <c r="A133" s="6" t="s">
        <v>226</v>
      </c>
      <c r="B133" s="101"/>
      <c r="C133" s="110"/>
      <c r="D133" s="110"/>
      <c r="E133" s="110"/>
    </row>
    <row r="134" spans="1:14" ht="13.8" x14ac:dyDescent="0.25">
      <c r="A134" s="372" t="s">
        <v>139</v>
      </c>
      <c r="B134" s="373"/>
      <c r="C134" s="373"/>
      <c r="D134" s="373"/>
      <c r="E134" s="374"/>
    </row>
    <row r="135" spans="1:14" ht="13.8" x14ac:dyDescent="0.25">
      <c r="A135" s="6" t="s">
        <v>227</v>
      </c>
      <c r="B135" s="103"/>
      <c r="C135" s="112"/>
      <c r="D135" s="110"/>
      <c r="E135" s="110"/>
    </row>
    <row r="136" spans="1:14" ht="13.8" x14ac:dyDescent="0.25">
      <c r="A136" s="6" t="s">
        <v>228</v>
      </c>
      <c r="B136" s="103"/>
      <c r="C136" s="112"/>
      <c r="D136" s="110"/>
      <c r="E136" s="110"/>
    </row>
    <row r="137" spans="1:14" ht="13.8" x14ac:dyDescent="0.25">
      <c r="A137" s="6" t="s">
        <v>229</v>
      </c>
      <c r="B137" s="103"/>
      <c r="C137" s="112"/>
      <c r="D137" s="110"/>
      <c r="E137" s="110"/>
    </row>
    <row r="138" spans="1:14" ht="13.8" x14ac:dyDescent="0.25">
      <c r="A138" s="6" t="s">
        <v>230</v>
      </c>
      <c r="B138" s="103"/>
      <c r="C138" s="58"/>
      <c r="D138" s="110"/>
      <c r="E138" s="110"/>
    </row>
    <row r="139" spans="1:14" ht="13.8" x14ac:dyDescent="0.25">
      <c r="A139" s="6" t="s">
        <v>231</v>
      </c>
      <c r="B139" s="103"/>
      <c r="C139" s="102"/>
      <c r="D139" s="110"/>
      <c r="E139" s="110"/>
    </row>
    <row r="140" spans="1:14" ht="13.8" x14ac:dyDescent="0.25">
      <c r="A140" s="372" t="s">
        <v>36</v>
      </c>
      <c r="B140" s="373"/>
      <c r="C140" s="373"/>
      <c r="D140" s="373"/>
      <c r="E140" s="374"/>
    </row>
    <row r="141" spans="1:14" ht="13.8" x14ac:dyDescent="0.25">
      <c r="A141" s="6" t="s">
        <v>235</v>
      </c>
      <c r="B141" s="103"/>
      <c r="C141" s="102"/>
      <c r="D141" s="110"/>
      <c r="E141" s="110"/>
    </row>
    <row r="142" spans="1:14" ht="13.8" x14ac:dyDescent="0.25">
      <c r="A142" s="6" t="s">
        <v>232</v>
      </c>
      <c r="B142" s="103"/>
      <c r="C142" s="112"/>
      <c r="D142" s="110"/>
      <c r="E142" s="110"/>
    </row>
    <row r="143" spans="1:14" ht="13.8" x14ac:dyDescent="0.25">
      <c r="A143" s="6" t="s">
        <v>233</v>
      </c>
      <c r="B143" s="103"/>
      <c r="C143" s="112"/>
      <c r="D143" s="110"/>
      <c r="E143" s="110"/>
    </row>
    <row r="144" spans="1:14" ht="13.8" x14ac:dyDescent="0.25">
      <c r="A144" s="6" t="s">
        <v>234</v>
      </c>
      <c r="B144" s="103"/>
      <c r="C144" s="112"/>
      <c r="D144" s="110"/>
      <c r="E144" s="110"/>
    </row>
    <row r="145" spans="1:5" ht="13.8" x14ac:dyDescent="0.25">
      <c r="A145" s="6" t="s">
        <v>401</v>
      </c>
      <c r="B145" s="103"/>
      <c r="C145" s="102"/>
      <c r="D145" s="110"/>
      <c r="E145" s="110"/>
    </row>
    <row r="146" spans="1:5" x14ac:dyDescent="0.25">
      <c r="E146" s="59"/>
    </row>
    <row r="147" spans="1:5" ht="13.8" x14ac:dyDescent="0.25">
      <c r="A147" s="372" t="s">
        <v>236</v>
      </c>
      <c r="B147" s="373"/>
      <c r="C147" s="373"/>
      <c r="D147" s="373"/>
      <c r="E147" s="374"/>
    </row>
    <row r="148" spans="1:5" ht="13.8" x14ac:dyDescent="0.25">
      <c r="A148" s="6" t="s">
        <v>237</v>
      </c>
      <c r="B148" s="103"/>
      <c r="C148" s="102"/>
      <c r="D148" s="110"/>
      <c r="E148" s="110"/>
    </row>
    <row r="149" spans="1:5" ht="13.8" x14ac:dyDescent="0.25">
      <c r="A149" s="6" t="s">
        <v>238</v>
      </c>
      <c r="B149" s="103"/>
      <c r="C149" s="112"/>
      <c r="D149" s="110"/>
      <c r="E149" s="110"/>
    </row>
    <row r="150" spans="1:5" ht="13.8" x14ac:dyDescent="0.25">
      <c r="A150" s="6" t="s">
        <v>239</v>
      </c>
      <c r="B150" s="103"/>
      <c r="C150" s="112"/>
      <c r="D150" s="110"/>
      <c r="E150" s="110"/>
    </row>
    <row r="151" spans="1:5" ht="13.8" x14ac:dyDescent="0.25">
      <c r="A151" s="6" t="s">
        <v>240</v>
      </c>
      <c r="B151" s="103"/>
      <c r="C151" s="112"/>
      <c r="D151" s="110"/>
      <c r="E151" s="110"/>
    </row>
    <row r="152" spans="1:5" ht="13.8" x14ac:dyDescent="0.25">
      <c r="A152" s="6" t="s">
        <v>268</v>
      </c>
      <c r="B152" s="103"/>
      <c r="C152" s="102"/>
      <c r="D152" s="110"/>
      <c r="E152" s="104"/>
    </row>
    <row r="153" spans="1:5" ht="13.8" x14ac:dyDescent="0.25">
      <c r="A153" s="6" t="s">
        <v>269</v>
      </c>
      <c r="B153" s="103"/>
      <c r="C153" s="102"/>
      <c r="D153" s="110"/>
      <c r="E153" s="104"/>
    </row>
    <row r="154" spans="1:5" x14ac:dyDescent="0.25">
      <c r="E154" s="59"/>
    </row>
    <row r="155" spans="1:5" ht="13.8" x14ac:dyDescent="0.25">
      <c r="A155" s="372" t="s">
        <v>241</v>
      </c>
      <c r="B155" s="373"/>
      <c r="C155" s="373"/>
      <c r="D155" s="373"/>
      <c r="E155" s="374"/>
    </row>
    <row r="156" spans="1:5" ht="13.8" x14ac:dyDescent="0.25">
      <c r="A156" s="6" t="s">
        <v>242</v>
      </c>
      <c r="B156" s="103"/>
      <c r="C156" s="112"/>
      <c r="D156" s="110"/>
      <c r="E156" s="110"/>
    </row>
    <row r="157" spans="1:5" ht="13.8" x14ac:dyDescent="0.25">
      <c r="A157" s="6" t="s">
        <v>18</v>
      </c>
      <c r="B157" s="103"/>
      <c r="C157" s="112"/>
      <c r="D157" s="110"/>
      <c r="E157" s="110"/>
    </row>
    <row r="158" spans="1:5" ht="13.8" x14ac:dyDescent="0.25">
      <c r="A158" s="6" t="s">
        <v>243</v>
      </c>
      <c r="B158" s="103"/>
      <c r="C158" s="112"/>
      <c r="D158" s="110"/>
      <c r="E158" s="110"/>
    </row>
    <row r="159" spans="1:5" ht="13.8" x14ac:dyDescent="0.25">
      <c r="A159" s="6" t="s">
        <v>244</v>
      </c>
      <c r="B159" s="103"/>
      <c r="C159" s="112"/>
      <c r="D159" s="110"/>
      <c r="E159" s="110"/>
    </row>
    <row r="160" spans="1:5" ht="13.8" x14ac:dyDescent="0.25">
      <c r="A160" s="6" t="s">
        <v>245</v>
      </c>
      <c r="B160" s="103"/>
      <c r="C160" s="112"/>
      <c r="D160" s="110"/>
      <c r="E160" s="110"/>
    </row>
    <row r="161" spans="1:5" x14ac:dyDescent="0.25">
      <c r="E161" s="59"/>
    </row>
    <row r="162" spans="1:5" ht="13.8" x14ac:dyDescent="0.25">
      <c r="A162" s="372" t="s">
        <v>246</v>
      </c>
      <c r="B162" s="373"/>
      <c r="C162" s="373"/>
      <c r="D162" s="373"/>
      <c r="E162" s="374"/>
    </row>
    <row r="163" spans="1:5" ht="13.8" x14ac:dyDescent="0.25">
      <c r="A163" s="6" t="s">
        <v>247</v>
      </c>
      <c r="B163" s="103"/>
      <c r="C163" s="111"/>
      <c r="D163" s="110"/>
      <c r="E163" s="110"/>
    </row>
    <row r="164" spans="1:5" x14ac:dyDescent="0.25">
      <c r="E164" s="59"/>
    </row>
    <row r="165" spans="1:5" ht="13.8" x14ac:dyDescent="0.25">
      <c r="A165" s="372" t="s">
        <v>248</v>
      </c>
      <c r="B165" s="373"/>
      <c r="C165" s="373"/>
      <c r="D165" s="373"/>
      <c r="E165" s="374"/>
    </row>
    <row r="166" spans="1:5" ht="13.8" x14ac:dyDescent="0.25">
      <c r="A166" s="6" t="s">
        <v>249</v>
      </c>
      <c r="B166" s="103"/>
      <c r="C166" s="111"/>
      <c r="D166" s="110"/>
      <c r="E166" s="110"/>
    </row>
    <row r="167" spans="1:5" x14ac:dyDescent="0.25">
      <c r="E167" s="59"/>
    </row>
    <row r="168" spans="1:5" ht="13.8" x14ac:dyDescent="0.25">
      <c r="A168" s="372" t="s">
        <v>250</v>
      </c>
      <c r="B168" s="373"/>
      <c r="C168" s="373"/>
      <c r="D168" s="373"/>
      <c r="E168" s="374"/>
    </row>
    <row r="169" spans="1:5" ht="13.8" x14ac:dyDescent="0.25">
      <c r="A169" s="6" t="s">
        <v>251</v>
      </c>
      <c r="B169" s="103"/>
      <c r="C169" s="111"/>
      <c r="D169" s="110"/>
      <c r="E169" s="110"/>
    </row>
    <row r="170" spans="1:5" x14ac:dyDescent="0.25">
      <c r="E170" s="59"/>
    </row>
    <row r="171" spans="1:5" ht="13.8" x14ac:dyDescent="0.25">
      <c r="A171" s="372" t="s">
        <v>252</v>
      </c>
      <c r="B171" s="373"/>
      <c r="C171" s="373"/>
      <c r="D171" s="373"/>
      <c r="E171" s="374"/>
    </row>
    <row r="172" spans="1:5" ht="13.8" x14ac:dyDescent="0.25">
      <c r="A172" s="6" t="s">
        <v>18</v>
      </c>
      <c r="B172" s="103"/>
      <c r="C172" s="111"/>
      <c r="D172" s="110"/>
      <c r="E172" s="110"/>
    </row>
    <row r="173" spans="1:5" ht="13.8" x14ac:dyDescent="0.25">
      <c r="A173" s="6" t="s">
        <v>30</v>
      </c>
      <c r="B173" s="103"/>
      <c r="C173" s="111"/>
      <c r="D173" s="110"/>
      <c r="E173" s="110"/>
    </row>
    <row r="174" spans="1:5" ht="13.8" x14ac:dyDescent="0.25">
      <c r="A174" s="6" t="s">
        <v>253</v>
      </c>
      <c r="B174" s="103"/>
      <c r="C174" s="111"/>
      <c r="D174" s="110"/>
      <c r="E174" s="110"/>
    </row>
    <row r="175" spans="1:5" x14ac:dyDescent="0.25">
      <c r="E175" s="59"/>
    </row>
    <row r="176" spans="1:5" ht="13.8" x14ac:dyDescent="0.25">
      <c r="A176" s="6" t="s">
        <v>254</v>
      </c>
      <c r="B176" s="103"/>
      <c r="C176" s="111"/>
      <c r="D176" s="110"/>
      <c r="E176" s="110"/>
    </row>
    <row r="177" spans="1:5" x14ac:dyDescent="0.25">
      <c r="A177" s="59"/>
    </row>
    <row r="178" spans="1:5" ht="13.8" x14ac:dyDescent="0.25">
      <c r="A178" s="372" t="s">
        <v>258</v>
      </c>
      <c r="B178" s="373"/>
      <c r="C178" s="373"/>
      <c r="D178" s="373"/>
      <c r="E178" s="374"/>
    </row>
    <row r="179" spans="1:5" ht="13.8" x14ac:dyDescent="0.25">
      <c r="A179" s="6" t="s">
        <v>259</v>
      </c>
      <c r="B179" s="103"/>
      <c r="C179" s="110"/>
      <c r="D179" s="110"/>
      <c r="E179" s="104"/>
    </row>
    <row r="180" spans="1:5" ht="13.8" x14ac:dyDescent="0.25">
      <c r="A180" s="6" t="s">
        <v>260</v>
      </c>
      <c r="B180" s="103"/>
      <c r="C180" s="110"/>
      <c r="D180" s="110"/>
      <c r="E180" s="104"/>
    </row>
    <row r="181" spans="1:5" ht="13.8" x14ac:dyDescent="0.25">
      <c r="A181" s="6" t="s">
        <v>261</v>
      </c>
      <c r="B181" s="103"/>
      <c r="C181" s="110"/>
      <c r="D181" s="110"/>
      <c r="E181" s="104"/>
    </row>
    <row r="182" spans="1:5" ht="13.8" x14ac:dyDescent="0.25">
      <c r="A182" s="6" t="s">
        <v>262</v>
      </c>
      <c r="B182" s="103"/>
      <c r="C182" s="110"/>
      <c r="D182" s="110"/>
      <c r="E182" s="104"/>
    </row>
    <row r="183" spans="1:5" ht="13.8" x14ac:dyDescent="0.25">
      <c r="A183" s="6" t="s">
        <v>263</v>
      </c>
      <c r="B183" s="103"/>
      <c r="C183" s="110"/>
      <c r="D183" s="110"/>
      <c r="E183" s="104"/>
    </row>
    <row r="185" spans="1:5" ht="13.8" x14ac:dyDescent="0.25">
      <c r="A185" s="372" t="s">
        <v>264</v>
      </c>
      <c r="B185" s="373"/>
      <c r="C185" s="373"/>
      <c r="D185" s="373"/>
      <c r="E185" s="374"/>
    </row>
    <row r="186" spans="1:5" ht="13.8" x14ac:dyDescent="0.25">
      <c r="A186" s="6" t="s">
        <v>265</v>
      </c>
      <c r="B186" s="103"/>
      <c r="C186" s="110"/>
      <c r="D186" s="110"/>
      <c r="E186" s="104"/>
    </row>
    <row r="187" spans="1:5" ht="13.8" x14ac:dyDescent="0.25">
      <c r="A187" s="6" t="s">
        <v>206</v>
      </c>
      <c r="B187" s="103"/>
      <c r="C187" s="110"/>
      <c r="D187" s="110"/>
      <c r="E187" s="104"/>
    </row>
    <row r="188" spans="1:5" ht="13.8" x14ac:dyDescent="0.25">
      <c r="A188" s="6" t="s">
        <v>266</v>
      </c>
      <c r="B188" s="103"/>
      <c r="C188" s="110"/>
      <c r="D188" s="110"/>
      <c r="E188" s="104"/>
    </row>
    <row r="190" spans="1:5" ht="13.8" x14ac:dyDescent="0.25">
      <c r="A190" s="372" t="s">
        <v>267</v>
      </c>
      <c r="B190" s="373"/>
      <c r="C190" s="373"/>
      <c r="D190" s="373"/>
      <c r="E190" s="374"/>
    </row>
    <row r="191" spans="1:5" ht="13.8" x14ac:dyDescent="0.25">
      <c r="A191" s="6" t="s">
        <v>16</v>
      </c>
      <c r="B191" s="103"/>
      <c r="C191" s="110"/>
      <c r="D191" s="110"/>
      <c r="E191" s="104"/>
    </row>
    <row r="192" spans="1:5" ht="13.8" x14ac:dyDescent="0.25">
      <c r="A192" s="6" t="s">
        <v>41</v>
      </c>
      <c r="B192" s="103"/>
      <c r="C192" s="110"/>
      <c r="D192" s="110"/>
      <c r="E192" s="104"/>
    </row>
    <row r="193" spans="1:6" ht="13.8" x14ac:dyDescent="0.25">
      <c r="A193" s="6" t="s">
        <v>253</v>
      </c>
      <c r="B193" s="103"/>
      <c r="C193" s="110"/>
      <c r="D193" s="110"/>
      <c r="E193" s="104"/>
    </row>
    <row r="194" spans="1:6" x14ac:dyDescent="0.25">
      <c r="F194" s="82"/>
    </row>
    <row r="195" spans="1:6" ht="13.8" x14ac:dyDescent="0.25">
      <c r="A195" s="6" t="s">
        <v>278</v>
      </c>
      <c r="B195" s="103"/>
      <c r="C195" s="102"/>
      <c r="D195" s="110"/>
      <c r="E195" s="110"/>
    </row>
    <row r="197" spans="1:6" ht="13.8" x14ac:dyDescent="0.25">
      <c r="A197" s="372" t="s">
        <v>279</v>
      </c>
      <c r="B197" s="373"/>
      <c r="C197" s="373"/>
      <c r="D197" s="373"/>
      <c r="E197" s="374"/>
    </row>
    <row r="198" spans="1:6" ht="13.8" x14ac:dyDescent="0.25">
      <c r="A198" s="6" t="s">
        <v>19</v>
      </c>
      <c r="B198" s="103"/>
      <c r="C198" s="110"/>
      <c r="D198" s="110"/>
      <c r="E198" s="104"/>
    </row>
    <row r="199" spans="1:6" ht="13.8" x14ac:dyDescent="0.25">
      <c r="A199" s="6" t="s">
        <v>164</v>
      </c>
      <c r="B199" s="103"/>
      <c r="C199" s="110"/>
      <c r="D199" s="110"/>
      <c r="E199" s="104"/>
    </row>
    <row r="200" spans="1:6" ht="13.8" x14ac:dyDescent="0.25">
      <c r="A200" s="6" t="s">
        <v>20</v>
      </c>
      <c r="B200" s="103"/>
      <c r="C200" s="110"/>
      <c r="D200" s="110"/>
      <c r="E200" s="104"/>
    </row>
    <row r="201" spans="1:6" ht="13.8" x14ac:dyDescent="0.25">
      <c r="A201" s="6" t="s">
        <v>244</v>
      </c>
      <c r="B201" s="103"/>
      <c r="C201" s="110"/>
      <c r="D201" s="110"/>
      <c r="E201" s="104"/>
    </row>
    <row r="203" spans="1:6" ht="13.8" x14ac:dyDescent="0.25">
      <c r="A203" s="372" t="s">
        <v>280</v>
      </c>
      <c r="B203" s="373"/>
      <c r="C203" s="373"/>
      <c r="D203" s="373"/>
      <c r="E203" s="374"/>
    </row>
    <row r="204" spans="1:6" ht="13.8" x14ac:dyDescent="0.25">
      <c r="A204" s="6" t="s">
        <v>281</v>
      </c>
      <c r="B204" s="103"/>
      <c r="C204" s="110"/>
      <c r="D204" s="110"/>
      <c r="E204" s="104"/>
    </row>
    <row r="205" spans="1:6" ht="13.8" x14ac:dyDescent="0.25">
      <c r="A205" s="6" t="s">
        <v>282</v>
      </c>
      <c r="B205" s="103"/>
      <c r="C205" s="110"/>
      <c r="D205" s="110"/>
      <c r="E205" s="104"/>
    </row>
  </sheetData>
  <mergeCells count="20">
    <mergeCell ref="A140:E140"/>
    <mergeCell ref="A147:E147"/>
    <mergeCell ref="A155:E155"/>
    <mergeCell ref="A162:E162"/>
    <mergeCell ref="A8:K9"/>
    <mergeCell ref="A203:E203"/>
    <mergeCell ref="A168:E168"/>
    <mergeCell ref="A171:E171"/>
    <mergeCell ref="A178:E178"/>
    <mergeCell ref="A185:E185"/>
    <mergeCell ref="A190:E190"/>
    <mergeCell ref="A197:E197"/>
    <mergeCell ref="A165:E165"/>
    <mergeCell ref="A83:E83"/>
    <mergeCell ref="A75:E75"/>
    <mergeCell ref="A67:E67"/>
    <mergeCell ref="A109:E109"/>
    <mergeCell ref="A123:E123"/>
    <mergeCell ref="A129:E129"/>
    <mergeCell ref="A134:E134"/>
  </mergeCells>
  <pageMargins left="0.7" right="0.7" top="0.75" bottom="0.75" header="0.3" footer="0.3"/>
  <pageSetup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5"/>
  <sheetViews>
    <sheetView zoomScale="85" zoomScaleNormal="85" workbookViewId="0">
      <selection activeCell="H22" sqref="H22"/>
    </sheetView>
  </sheetViews>
  <sheetFormatPr baseColWidth="10" defaultColWidth="11.44140625" defaultRowHeight="13.2" x14ac:dyDescent="0.25"/>
  <cols>
    <col min="1" max="1" width="25.5546875" customWidth="1"/>
    <col min="6" max="6" width="14.5546875" customWidth="1"/>
    <col min="7" max="7" width="25.33203125" customWidth="1"/>
    <col min="8" max="8" width="16.109375" bestFit="1" customWidth="1"/>
  </cols>
  <sheetData>
    <row r="1" spans="1:11" s="74" customFormat="1" ht="29.25" customHeight="1" x14ac:dyDescent="0.4">
      <c r="A1" s="77"/>
      <c r="B1" s="378" t="s">
        <v>1024</v>
      </c>
      <c r="C1" s="378"/>
      <c r="D1" s="378"/>
      <c r="E1" s="378"/>
      <c r="F1" s="378"/>
      <c r="G1" s="378"/>
      <c r="H1" s="378"/>
      <c r="I1" s="378"/>
    </row>
    <row r="2" spans="1:11" s="74" customFormat="1" ht="21.75" customHeight="1" x14ac:dyDescent="0.3">
      <c r="C2" s="59"/>
      <c r="D2" s="59"/>
      <c r="E2" s="86"/>
      <c r="G2" s="105"/>
      <c r="H2" s="290"/>
      <c r="I2" s="105"/>
    </row>
    <row r="3" spans="1:11" s="74" customFormat="1" ht="15.6" x14ac:dyDescent="0.3">
      <c r="A3" s="43" t="s">
        <v>105</v>
      </c>
      <c r="B3" s="54" t="s">
        <v>21</v>
      </c>
      <c r="C3" s="59"/>
      <c r="D3" s="59"/>
      <c r="E3" s="86"/>
      <c r="F3" s="11"/>
      <c r="G3" s="291" t="s">
        <v>154</v>
      </c>
      <c r="H3" s="292">
        <f>(B15*B13)+(C15*C13)+(D13*D15)+(E13*E15)+H59+I59</f>
        <v>0</v>
      </c>
      <c r="I3" s="105"/>
    </row>
    <row r="4" spans="1:11" s="74" customFormat="1" ht="15.6" x14ac:dyDescent="0.3">
      <c r="A4" s="81" t="s">
        <v>10</v>
      </c>
      <c r="B4" s="54" t="s">
        <v>300</v>
      </c>
      <c r="C4" s="59"/>
      <c r="D4" s="59"/>
      <c r="E4" s="86"/>
      <c r="F4" s="11"/>
      <c r="G4" s="291" t="s">
        <v>1026</v>
      </c>
      <c r="H4" s="293">
        <f>SUM(B15:E15)+SUM(H61:I66)+SUM(H70:I72)+SUM(H76:I76)+SUM(H80:I81)</f>
        <v>0</v>
      </c>
      <c r="I4" s="107"/>
    </row>
    <row r="5" spans="1:11" s="74" customFormat="1" ht="15.6" x14ac:dyDescent="0.3">
      <c r="A5" s="80" t="s">
        <v>11</v>
      </c>
      <c r="B5" s="54" t="s">
        <v>111</v>
      </c>
      <c r="C5" s="59"/>
      <c r="D5" s="59"/>
      <c r="E5" s="86"/>
      <c r="F5" s="11"/>
      <c r="G5" s="105"/>
      <c r="H5" s="106"/>
      <c r="I5" s="107"/>
    </row>
    <row r="6" spans="1:11" s="74" customFormat="1" x14ac:dyDescent="0.25">
      <c r="A6" s="2" t="s">
        <v>104</v>
      </c>
      <c r="B6" s="54" t="s">
        <v>93</v>
      </c>
      <c r="C6" s="59"/>
      <c r="D6" s="59"/>
      <c r="E6" s="86"/>
      <c r="G6" s="82"/>
      <c r="H6" s="82"/>
    </row>
    <row r="7" spans="1:11" s="74" customFormat="1" x14ac:dyDescent="0.25">
      <c r="B7" s="54" t="s">
        <v>112</v>
      </c>
      <c r="C7" s="59"/>
      <c r="D7" s="59"/>
      <c r="E7" s="86"/>
      <c r="G7" s="82"/>
      <c r="H7" s="82"/>
    </row>
    <row r="8" spans="1:11" s="74" customFormat="1" ht="12.75" customHeight="1" x14ac:dyDescent="0.25">
      <c r="A8" s="356" t="s">
        <v>619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</row>
    <row r="9" spans="1:11" s="74" customFormat="1" x14ac:dyDescent="0.25">
      <c r="A9" s="356"/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spans="1:11" s="74" customFormat="1" x14ac:dyDescent="0.25">
      <c r="A10" s="2" t="s">
        <v>374</v>
      </c>
      <c r="B10" s="59"/>
      <c r="C10" s="59"/>
      <c r="D10" s="59"/>
      <c r="E10" s="86"/>
      <c r="G10" s="82"/>
      <c r="H10" s="82"/>
    </row>
    <row r="11" spans="1:11" s="74" customFormat="1" x14ac:dyDescent="0.25">
      <c r="A11" s="262" t="s">
        <v>1043</v>
      </c>
      <c r="B11" s="59"/>
      <c r="C11" s="59"/>
      <c r="D11" s="59"/>
      <c r="E11" s="86"/>
      <c r="G11" s="82"/>
      <c r="H11" s="82"/>
    </row>
    <row r="12" spans="1:11" x14ac:dyDescent="0.25">
      <c r="A12" s="74"/>
      <c r="B12" s="379" t="s">
        <v>176</v>
      </c>
      <c r="C12" s="379"/>
      <c r="D12" s="380" t="s">
        <v>257</v>
      </c>
      <c r="E12" s="380"/>
      <c r="F12" s="74"/>
    </row>
    <row r="13" spans="1:11" ht="21.6" thickBot="1" x14ac:dyDescent="0.45">
      <c r="A13" s="2"/>
      <c r="B13" s="282">
        <v>65</v>
      </c>
      <c r="C13" s="282">
        <v>30</v>
      </c>
      <c r="D13" s="282">
        <v>95</v>
      </c>
      <c r="E13" s="282">
        <v>45</v>
      </c>
      <c r="F13" s="74"/>
      <c r="G13" s="345" t="s">
        <v>1185</v>
      </c>
    </row>
    <row r="14" spans="1:11" ht="17.399999999999999" x14ac:dyDescent="0.3">
      <c r="A14" s="2"/>
      <c r="B14" s="76" t="s">
        <v>1006</v>
      </c>
      <c r="C14" s="76" t="s">
        <v>1007</v>
      </c>
      <c r="D14" s="76" t="s">
        <v>1006</v>
      </c>
      <c r="E14" s="76" t="s">
        <v>1007</v>
      </c>
      <c r="F14" s="74"/>
      <c r="G14" s="348"/>
      <c r="H14" s="349" t="s">
        <v>1184</v>
      </c>
      <c r="I14" s="350"/>
    </row>
    <row r="15" spans="1:11" ht="13.8" thickBot="1" x14ac:dyDescent="0.3">
      <c r="A15" s="2"/>
      <c r="B15" s="281">
        <f>SUM(B17:B21)+SUM(B23:B29)+SUM(B31:B44)+SUM(B46:B57)+SUM(B59:B62)+SUM(B64:B65)+SUM(B67:B70)+SUM(B72:B75)+SUM(B77:B82)+SUM(B84:B88)+B90+B92+B94+SUM(B96:B98)+B100+SUM(B102:B106)+SUM(B108:B110)+SUM(B112:B114)+SUM(B118:B121)+B116+SUM(B123:B124)+SUM(B126:B129)+SUM(B131:B133)+SUM(B135:B137)+SUM(B139:B141)</f>
        <v>0</v>
      </c>
      <c r="C15" s="281">
        <f>SUM(C17:C21)+SUM(C23:C29)+SUM(C31:C44)+SUM(C46:C57)+SUM(C59:C62)+SUM(C64:C65)+SUM(C67:C70)+SUM(C72:C75)+SUM(C77:C82)+SUM(C84:C88)+C90+C92+C94+SUM(C96:C98)+C100+SUM(C102:C106)+SUM(C108:C110)+SUM(C112:C114)+SUM(C118:C121)+C116+SUM(C123:C124)+SUM(C126:C129)+SUM(C131:C133)+SUM(C135:C137)+SUM(C139:C141)</f>
        <v>0</v>
      </c>
      <c r="D15" s="281">
        <f>SUM(D17:D21)+SUM(D23:D29)+SUM(D31:D44)+SUM(D46:D57)+SUM(D59:D62)+SUM(D64:D65)+SUM(D67:D70)+SUM(D72:D75)+SUM(D77:D82)+SUM(D84:D88)+D90+D92+D94+SUM(D96:D98)+D100+SUM(D102:D106)+SUM(D108:D110)+SUM(D112:D114)+SUM(D118:D121)+D116+SUM(D123:D124)+SUM(D126:D129)+SUM(D131:D133)+SUM(D135:D137)+SUM(D139:D141)</f>
        <v>0</v>
      </c>
      <c r="E15" s="281">
        <f>SUM(E17:E21)+SUM(E23:E29)+SUM(E31:E44)+SUM(E46:E57)+SUM(E59:E62)+SUM(E64:E65)+SUM(E67:E70)+SUM(E72:E75)+SUM(E77:E82)+SUM(E84:E88)+E90+E92+E94+SUM(E96:E98)+E100+SUM(E102:E106)+SUM(E108:E110)+SUM(E112:E114)+SUM(E118:E121)+E116+SUM(E123:E124)+SUM(E126:E129)+SUM(E131:E133)+SUM(E135:E137)+SUM(E139:E141)</f>
        <v>0</v>
      </c>
      <c r="F15" s="74"/>
      <c r="G15" s="351"/>
      <c r="H15" s="352" t="s">
        <v>1225</v>
      </c>
      <c r="I15" s="353"/>
    </row>
    <row r="16" spans="1:11" ht="13.8" x14ac:dyDescent="0.25">
      <c r="A16" s="375" t="s">
        <v>189</v>
      </c>
      <c r="B16" s="376"/>
      <c r="C16" s="376"/>
      <c r="D16" s="376"/>
      <c r="E16" s="377"/>
      <c r="F16" s="74"/>
      <c r="G16" s="354" t="s">
        <v>1186</v>
      </c>
      <c r="H16" s="347"/>
      <c r="I16" s="347"/>
    </row>
    <row r="17" spans="1:9" ht="13.8" x14ac:dyDescent="0.25">
      <c r="A17" s="6" t="s">
        <v>191</v>
      </c>
      <c r="B17" s="104"/>
      <c r="C17" s="110"/>
      <c r="D17" s="110"/>
      <c r="E17" s="110"/>
      <c r="F17" s="74"/>
      <c r="G17" s="355" t="s">
        <v>1187</v>
      </c>
      <c r="H17" s="346"/>
      <c r="I17" s="346"/>
    </row>
    <row r="18" spans="1:9" ht="13.8" x14ac:dyDescent="0.25">
      <c r="A18" s="6" t="s">
        <v>653</v>
      </c>
      <c r="B18" s="104"/>
      <c r="C18" s="110"/>
      <c r="D18" s="110"/>
      <c r="E18" s="110"/>
      <c r="F18" s="74"/>
      <c r="G18" s="355" t="s">
        <v>1188</v>
      </c>
      <c r="H18" s="346"/>
      <c r="I18" s="346"/>
    </row>
    <row r="19" spans="1:9" ht="13.8" x14ac:dyDescent="0.25">
      <c r="A19" s="6" t="s">
        <v>192</v>
      </c>
      <c r="B19" s="104"/>
      <c r="C19" s="104"/>
      <c r="D19" s="110"/>
      <c r="E19" s="104"/>
      <c r="F19" s="74"/>
      <c r="G19" s="355" t="s">
        <v>1189</v>
      </c>
      <c r="H19" s="346"/>
      <c r="I19" s="346"/>
    </row>
    <row r="20" spans="1:9" ht="13.8" x14ac:dyDescent="0.25">
      <c r="A20" s="6" t="s">
        <v>270</v>
      </c>
      <c r="B20" s="110"/>
      <c r="C20" s="110"/>
      <c r="D20" s="104"/>
      <c r="E20" s="110"/>
      <c r="F20" s="74"/>
      <c r="G20" s="355" t="s">
        <v>1190</v>
      </c>
      <c r="H20" s="346"/>
      <c r="I20" s="346"/>
    </row>
    <row r="21" spans="1:9" ht="13.8" x14ac:dyDescent="0.25">
      <c r="A21" s="283" t="s">
        <v>271</v>
      </c>
      <c r="B21" s="284"/>
      <c r="C21" s="284"/>
      <c r="D21" s="285"/>
      <c r="E21" s="284"/>
      <c r="F21" s="74"/>
      <c r="G21" s="355" t="s">
        <v>1191</v>
      </c>
      <c r="H21" s="346"/>
      <c r="I21" s="346"/>
    </row>
    <row r="22" spans="1:9" ht="13.8" x14ac:dyDescent="0.25">
      <c r="A22" s="375" t="s">
        <v>190</v>
      </c>
      <c r="B22" s="376"/>
      <c r="C22" s="376"/>
      <c r="D22" s="376"/>
      <c r="E22" s="377"/>
      <c r="F22" s="74"/>
      <c r="G22" s="355" t="s">
        <v>1192</v>
      </c>
      <c r="H22" s="346"/>
      <c r="I22" s="346"/>
    </row>
    <row r="23" spans="1:9" ht="13.8" x14ac:dyDescent="0.25">
      <c r="A23" s="6" t="s">
        <v>255</v>
      </c>
      <c r="B23" s="110"/>
      <c r="C23" s="111"/>
      <c r="D23" s="104"/>
      <c r="E23" s="111"/>
      <c r="F23" s="74"/>
      <c r="G23" s="355" t="s">
        <v>1193</v>
      </c>
      <c r="H23" s="346"/>
      <c r="I23" s="346"/>
    </row>
    <row r="24" spans="1:9" ht="13.8" x14ac:dyDescent="0.25">
      <c r="A24" s="6" t="s">
        <v>30</v>
      </c>
      <c r="B24" s="110"/>
      <c r="C24" s="111"/>
      <c r="D24" s="104"/>
      <c r="E24" s="111"/>
      <c r="F24" s="74"/>
      <c r="G24" s="355" t="s">
        <v>1194</v>
      </c>
      <c r="H24" s="346"/>
      <c r="I24" s="346"/>
    </row>
    <row r="25" spans="1:9" ht="13.8" x14ac:dyDescent="0.25">
      <c r="A25" s="6" t="s">
        <v>24</v>
      </c>
      <c r="B25" s="104"/>
      <c r="C25" s="104"/>
      <c r="D25" s="104"/>
      <c r="E25" s="104"/>
      <c r="F25" s="74"/>
      <c r="G25" s="355" t="s">
        <v>1195</v>
      </c>
      <c r="H25" s="346"/>
      <c r="I25" s="346"/>
    </row>
    <row r="26" spans="1:9" ht="13.8" x14ac:dyDescent="0.25">
      <c r="A26" s="6" t="s">
        <v>373</v>
      </c>
      <c r="B26" s="104"/>
      <c r="C26" s="104"/>
      <c r="D26" s="104"/>
      <c r="E26" s="104"/>
      <c r="F26" s="74"/>
      <c r="G26" s="355" t="s">
        <v>1196</v>
      </c>
      <c r="H26" s="346"/>
      <c r="I26" s="346"/>
    </row>
    <row r="27" spans="1:9" ht="13.8" x14ac:dyDescent="0.25">
      <c r="A27" s="6" t="s">
        <v>17</v>
      </c>
      <c r="B27" s="110"/>
      <c r="C27" s="110"/>
      <c r="D27" s="104"/>
      <c r="E27" s="110"/>
      <c r="F27" s="74"/>
      <c r="G27" s="355" t="s">
        <v>1197</v>
      </c>
      <c r="H27" s="346"/>
      <c r="I27" s="346"/>
    </row>
    <row r="28" spans="1:9" ht="13.8" x14ac:dyDescent="0.25">
      <c r="A28" s="6" t="s">
        <v>372</v>
      </c>
      <c r="B28" s="110"/>
      <c r="C28" s="104"/>
      <c r="D28" s="104"/>
      <c r="E28" s="287"/>
      <c r="F28" s="74"/>
      <c r="G28" s="355" t="s">
        <v>1198</v>
      </c>
      <c r="H28" s="346"/>
      <c r="I28" s="346"/>
    </row>
    <row r="29" spans="1:9" ht="13.8" x14ac:dyDescent="0.25">
      <c r="A29" s="6" t="s">
        <v>121</v>
      </c>
      <c r="B29" s="104"/>
      <c r="C29" s="104"/>
      <c r="D29" s="104"/>
      <c r="E29" s="287"/>
      <c r="F29" s="74"/>
      <c r="G29" s="355" t="s">
        <v>1199</v>
      </c>
      <c r="H29" s="346"/>
      <c r="I29" s="346"/>
    </row>
    <row r="30" spans="1:9" ht="13.8" x14ac:dyDescent="0.25">
      <c r="A30" s="375" t="s">
        <v>210</v>
      </c>
      <c r="B30" s="376"/>
      <c r="C30" s="376"/>
      <c r="D30" s="376"/>
      <c r="E30" s="377"/>
      <c r="F30" s="74"/>
      <c r="G30" s="355" t="s">
        <v>1200</v>
      </c>
      <c r="H30" s="346"/>
      <c r="I30" s="346"/>
    </row>
    <row r="31" spans="1:9" ht="13.8" x14ac:dyDescent="0.25">
      <c r="A31" s="6" t="s">
        <v>194</v>
      </c>
      <c r="B31" s="111"/>
      <c r="C31" s="110"/>
      <c r="D31" s="110"/>
      <c r="E31" s="110"/>
      <c r="F31" s="74"/>
      <c r="G31" s="355" t="s">
        <v>1201</v>
      </c>
      <c r="H31" s="346"/>
      <c r="I31" s="346"/>
    </row>
    <row r="32" spans="1:9" ht="13.8" x14ac:dyDescent="0.25">
      <c r="A32" s="6" t="s">
        <v>217</v>
      </c>
      <c r="B32" s="104"/>
      <c r="C32" s="104"/>
      <c r="D32" s="110"/>
      <c r="E32" s="110"/>
      <c r="F32" s="74"/>
      <c r="G32" s="355" t="s">
        <v>1202</v>
      </c>
      <c r="H32" s="346"/>
      <c r="I32" s="346"/>
    </row>
    <row r="33" spans="1:9" ht="13.8" x14ac:dyDescent="0.25">
      <c r="A33" s="6" t="s">
        <v>200</v>
      </c>
      <c r="B33" s="110"/>
      <c r="C33" s="110"/>
      <c r="D33" s="104"/>
      <c r="E33" s="104"/>
      <c r="F33" s="74"/>
      <c r="G33" s="355" t="s">
        <v>1203</v>
      </c>
      <c r="H33" s="346"/>
      <c r="I33" s="346"/>
    </row>
    <row r="34" spans="1:9" ht="13.8" x14ac:dyDescent="0.25">
      <c r="A34" s="6" t="s">
        <v>203</v>
      </c>
      <c r="B34" s="104"/>
      <c r="C34" s="110"/>
      <c r="D34" s="104"/>
      <c r="E34" s="110"/>
      <c r="F34" s="74"/>
      <c r="G34" s="355" t="s">
        <v>1204</v>
      </c>
      <c r="H34" s="346"/>
      <c r="I34" s="346"/>
    </row>
    <row r="35" spans="1:9" ht="13.8" x14ac:dyDescent="0.25">
      <c r="A35" s="6" t="s">
        <v>205</v>
      </c>
      <c r="B35" s="110"/>
      <c r="C35" s="110"/>
      <c r="D35" s="104"/>
      <c r="E35" s="110"/>
      <c r="F35" s="74"/>
      <c r="G35" s="355" t="s">
        <v>1205</v>
      </c>
      <c r="H35" s="346"/>
      <c r="I35" s="346"/>
    </row>
    <row r="36" spans="1:9" ht="13.8" x14ac:dyDescent="0.25">
      <c r="A36" s="6" t="s">
        <v>206</v>
      </c>
      <c r="B36" s="104"/>
      <c r="C36" s="110"/>
      <c r="D36" s="104"/>
      <c r="E36" s="110"/>
      <c r="F36" s="74"/>
      <c r="G36" s="355" t="s">
        <v>1206</v>
      </c>
      <c r="H36" s="346"/>
      <c r="I36" s="346"/>
    </row>
    <row r="37" spans="1:9" ht="13.8" x14ac:dyDescent="0.25">
      <c r="A37" s="6" t="s">
        <v>218</v>
      </c>
      <c r="B37" s="104"/>
      <c r="C37" s="104"/>
      <c r="D37" s="110"/>
      <c r="E37" s="110"/>
      <c r="F37" s="74"/>
      <c r="G37" s="355" t="s">
        <v>1207</v>
      </c>
      <c r="H37" s="346"/>
      <c r="I37" s="346"/>
    </row>
    <row r="38" spans="1:9" ht="13.8" x14ac:dyDescent="0.25">
      <c r="A38" s="6" t="s">
        <v>219</v>
      </c>
      <c r="B38" s="104"/>
      <c r="C38" s="110"/>
      <c r="D38" s="110"/>
      <c r="E38" s="110"/>
      <c r="F38" s="74"/>
      <c r="G38" s="355" t="s">
        <v>1208</v>
      </c>
      <c r="H38" s="346"/>
      <c r="I38" s="346"/>
    </row>
    <row r="39" spans="1:9" ht="13.8" x14ac:dyDescent="0.25">
      <c r="A39" s="6" t="s">
        <v>274</v>
      </c>
      <c r="B39" s="104"/>
      <c r="C39" s="110"/>
      <c r="D39" s="104"/>
      <c r="E39" s="110"/>
      <c r="F39" s="74"/>
      <c r="G39" s="355" t="s">
        <v>1209</v>
      </c>
      <c r="H39" s="346"/>
      <c r="I39" s="346"/>
    </row>
    <row r="40" spans="1:9" ht="13.8" x14ac:dyDescent="0.25">
      <c r="A40" s="6" t="s">
        <v>275</v>
      </c>
      <c r="B40" s="110"/>
      <c r="C40" s="110"/>
      <c r="D40" s="101"/>
      <c r="E40" s="104"/>
      <c r="F40" s="74"/>
      <c r="G40" s="355" t="s">
        <v>1210</v>
      </c>
      <c r="H40" s="346"/>
      <c r="I40" s="346"/>
    </row>
    <row r="41" spans="1:9" ht="13.8" x14ac:dyDescent="0.25">
      <c r="A41" s="6" t="s">
        <v>276</v>
      </c>
      <c r="B41" s="104"/>
      <c r="C41" s="110"/>
      <c r="D41" s="104"/>
      <c r="E41" s="110"/>
      <c r="F41" s="74"/>
      <c r="G41" s="355" t="s">
        <v>1211</v>
      </c>
      <c r="H41" s="346"/>
      <c r="I41" s="346"/>
    </row>
    <row r="42" spans="1:9" ht="13.8" x14ac:dyDescent="0.25">
      <c r="A42" s="6" t="s">
        <v>277</v>
      </c>
      <c r="B42" s="110"/>
      <c r="C42" s="110"/>
      <c r="D42" s="104"/>
      <c r="E42" s="110"/>
      <c r="F42" s="74"/>
      <c r="G42" s="355" t="s">
        <v>1213</v>
      </c>
      <c r="H42" s="346"/>
      <c r="I42" s="346"/>
    </row>
    <row r="43" spans="1:9" ht="13.8" x14ac:dyDescent="0.25">
      <c r="A43" s="6" t="s">
        <v>655</v>
      </c>
      <c r="B43" s="110"/>
      <c r="C43" s="110"/>
      <c r="D43" s="104"/>
      <c r="E43" s="110"/>
      <c r="F43" s="74"/>
      <c r="G43" s="355" t="s">
        <v>1214</v>
      </c>
      <c r="H43" s="346"/>
      <c r="I43" s="346"/>
    </row>
    <row r="44" spans="1:9" ht="13.8" x14ac:dyDescent="0.25">
      <c r="A44" s="6" t="s">
        <v>654</v>
      </c>
      <c r="B44" s="101"/>
      <c r="C44" s="104"/>
      <c r="D44" s="104"/>
      <c r="E44" s="104"/>
      <c r="F44" s="74"/>
      <c r="G44" s="355" t="s">
        <v>1215</v>
      </c>
      <c r="H44" s="346"/>
      <c r="I44" s="346"/>
    </row>
    <row r="45" spans="1:9" ht="13.8" x14ac:dyDescent="0.25">
      <c r="A45" s="375" t="s">
        <v>220</v>
      </c>
      <c r="B45" s="376"/>
      <c r="C45" s="376"/>
      <c r="D45" s="376"/>
      <c r="E45" s="377"/>
      <c r="F45" s="74"/>
      <c r="G45" s="355" t="s">
        <v>1216</v>
      </c>
      <c r="H45" s="346"/>
      <c r="I45" s="346"/>
    </row>
    <row r="46" spans="1:9" ht="13.8" x14ac:dyDescent="0.25">
      <c r="A46" s="6" t="s">
        <v>221</v>
      </c>
      <c r="B46" s="104"/>
      <c r="C46" s="110"/>
      <c r="D46" s="110"/>
      <c r="E46" s="110"/>
      <c r="F46" s="74"/>
      <c r="G46" s="355" t="s">
        <v>1217</v>
      </c>
      <c r="H46" s="346"/>
      <c r="I46" s="346"/>
    </row>
    <row r="47" spans="1:9" ht="13.8" x14ac:dyDescent="0.25">
      <c r="A47" s="6" t="s">
        <v>222</v>
      </c>
      <c r="B47" s="104"/>
      <c r="C47" s="104"/>
      <c r="D47" s="110"/>
      <c r="E47" s="110"/>
      <c r="F47" s="74"/>
      <c r="G47" s="355" t="s">
        <v>1218</v>
      </c>
      <c r="H47" s="346"/>
      <c r="I47" s="346"/>
    </row>
    <row r="48" spans="1:9" ht="13.8" x14ac:dyDescent="0.25">
      <c r="A48" s="6" t="s">
        <v>223</v>
      </c>
      <c r="B48" s="104"/>
      <c r="C48" s="104"/>
      <c r="D48" s="110"/>
      <c r="E48" s="110"/>
      <c r="F48" s="74"/>
      <c r="G48" s="355" t="s">
        <v>1219</v>
      </c>
      <c r="H48" s="346"/>
      <c r="I48" s="346"/>
    </row>
    <row r="49" spans="1:9" ht="13.8" x14ac:dyDescent="0.25">
      <c r="A49" s="6" t="s">
        <v>1023</v>
      </c>
      <c r="B49" s="110"/>
      <c r="C49" s="104"/>
      <c r="D49" s="110"/>
      <c r="E49" s="110"/>
      <c r="F49" s="74"/>
      <c r="G49" s="355" t="s">
        <v>1220</v>
      </c>
      <c r="H49" s="346"/>
      <c r="I49" s="346"/>
    </row>
    <row r="50" spans="1:9" ht="13.8" x14ac:dyDescent="0.25">
      <c r="A50" s="6" t="s">
        <v>658</v>
      </c>
      <c r="B50" s="111"/>
      <c r="C50" s="110"/>
      <c r="D50" s="110"/>
      <c r="E50" s="110"/>
      <c r="F50" s="74"/>
      <c r="G50" s="355" t="s">
        <v>1221</v>
      </c>
      <c r="H50" s="346"/>
      <c r="I50" s="346"/>
    </row>
    <row r="51" spans="1:9" ht="13.8" x14ac:dyDescent="0.25">
      <c r="A51" s="6" t="s">
        <v>224</v>
      </c>
      <c r="B51" s="104"/>
      <c r="C51" s="110"/>
      <c r="D51" s="110"/>
      <c r="E51" s="110"/>
      <c r="F51" s="74"/>
      <c r="G51" s="355" t="s">
        <v>1222</v>
      </c>
      <c r="H51" s="346"/>
      <c r="I51" s="346"/>
    </row>
    <row r="52" spans="1:9" ht="13.8" x14ac:dyDescent="0.25">
      <c r="A52" s="6" t="s">
        <v>208</v>
      </c>
      <c r="B52" s="111"/>
      <c r="C52" s="110"/>
      <c r="D52" s="110"/>
      <c r="E52" s="110"/>
      <c r="F52" s="74"/>
      <c r="G52" s="355" t="s">
        <v>1223</v>
      </c>
      <c r="H52" s="346"/>
      <c r="I52" s="346"/>
    </row>
    <row r="53" spans="1:9" ht="13.8" x14ac:dyDescent="0.25">
      <c r="A53" s="6" t="s">
        <v>225</v>
      </c>
      <c r="B53" s="111"/>
      <c r="C53" s="104"/>
      <c r="D53" s="110"/>
      <c r="E53" s="110"/>
      <c r="F53" s="74"/>
      <c r="G53" s="355" t="s">
        <v>1224</v>
      </c>
      <c r="H53" s="346"/>
      <c r="I53" s="346"/>
    </row>
    <row r="54" spans="1:9" ht="13.8" x14ac:dyDescent="0.25">
      <c r="A54" s="6" t="s">
        <v>661</v>
      </c>
      <c r="B54" s="111"/>
      <c r="C54" s="110"/>
      <c r="D54" s="110"/>
      <c r="E54" s="110"/>
      <c r="F54" s="74"/>
      <c r="G54" s="355" t="s">
        <v>1212</v>
      </c>
      <c r="H54" s="346"/>
      <c r="I54" s="346"/>
    </row>
    <row r="55" spans="1:9" ht="13.8" x14ac:dyDescent="0.25">
      <c r="A55" s="6" t="s">
        <v>197</v>
      </c>
      <c r="B55" s="104"/>
      <c r="C55" s="110"/>
      <c r="D55" s="110"/>
      <c r="E55" s="110"/>
      <c r="F55" s="74"/>
    </row>
    <row r="56" spans="1:9" ht="13.8" x14ac:dyDescent="0.25">
      <c r="A56" s="6" t="s">
        <v>662</v>
      </c>
      <c r="B56" s="111"/>
      <c r="C56" s="110"/>
      <c r="D56" s="110"/>
      <c r="E56" s="110"/>
      <c r="F56" s="74"/>
      <c r="G56" s="74"/>
      <c r="H56" s="336" t="s">
        <v>176</v>
      </c>
      <c r="I56" s="336"/>
    </row>
    <row r="57" spans="1:9" ht="13.8" x14ac:dyDescent="0.25">
      <c r="A57" s="6" t="s">
        <v>656</v>
      </c>
      <c r="B57" s="85"/>
      <c r="C57" s="104"/>
      <c r="D57" s="104"/>
      <c r="E57" s="104"/>
      <c r="F57" s="74"/>
      <c r="G57" s="2"/>
      <c r="H57" s="282">
        <v>150</v>
      </c>
      <c r="I57" s="282">
        <v>50</v>
      </c>
    </row>
    <row r="58" spans="1:9" ht="13.8" x14ac:dyDescent="0.25">
      <c r="A58" s="375" t="s">
        <v>211</v>
      </c>
      <c r="B58" s="376"/>
      <c r="C58" s="376"/>
      <c r="D58" s="376"/>
      <c r="E58" s="377"/>
      <c r="F58" s="74"/>
      <c r="G58" s="2"/>
      <c r="H58" s="336" t="s">
        <v>1006</v>
      </c>
      <c r="I58" s="336" t="s">
        <v>1007</v>
      </c>
    </row>
    <row r="59" spans="1:9" ht="13.8" x14ac:dyDescent="0.25">
      <c r="A59" s="6" t="s">
        <v>212</v>
      </c>
      <c r="B59" s="111"/>
      <c r="C59" s="104"/>
      <c r="D59" s="104"/>
      <c r="E59" s="110"/>
      <c r="F59" s="74"/>
      <c r="G59" s="2"/>
      <c r="H59" s="282">
        <f>(SUM(H61:H66)*H57)+(SUM(H70:H72)*H69)+(H76*H75)+(SUM(H80:H81)*H79)</f>
        <v>0</v>
      </c>
      <c r="I59" s="282">
        <f>(SUM(I61:I66)*I57)+(SUM(I70:I72)*I69)+(I76*I75)+(SUM(I80:I81)*I79)</f>
        <v>0</v>
      </c>
    </row>
    <row r="60" spans="1:9" ht="13.8" x14ac:dyDescent="0.25">
      <c r="A60" s="6" t="s">
        <v>213</v>
      </c>
      <c r="B60" s="111"/>
      <c r="C60" s="104"/>
      <c r="D60" s="104"/>
      <c r="E60" s="110"/>
      <c r="F60" s="74"/>
      <c r="G60" s="333" t="s">
        <v>1008</v>
      </c>
      <c r="H60" s="334"/>
      <c r="I60" s="335"/>
    </row>
    <row r="61" spans="1:9" ht="13.8" x14ac:dyDescent="0.25">
      <c r="A61" s="6" t="s">
        <v>272</v>
      </c>
      <c r="B61" s="102"/>
      <c r="C61" s="110"/>
      <c r="D61" s="104"/>
      <c r="E61" s="110"/>
      <c r="F61" s="74"/>
      <c r="G61" s="6" t="s">
        <v>1009</v>
      </c>
      <c r="H61" s="104"/>
      <c r="I61" s="104"/>
    </row>
    <row r="62" spans="1:9" ht="13.8" x14ac:dyDescent="0.25">
      <c r="A62" s="6" t="s">
        <v>273</v>
      </c>
      <c r="B62" s="102"/>
      <c r="C62" s="110"/>
      <c r="D62" s="104"/>
      <c r="E62" s="110"/>
      <c r="F62" s="74"/>
      <c r="G62" s="6" t="s">
        <v>1010</v>
      </c>
      <c r="H62" s="104"/>
      <c r="I62" s="104"/>
    </row>
    <row r="63" spans="1:9" ht="13.8" x14ac:dyDescent="0.25">
      <c r="A63" s="375" t="s">
        <v>214</v>
      </c>
      <c r="B63" s="376"/>
      <c r="C63" s="376"/>
      <c r="D63" s="376"/>
      <c r="E63" s="377"/>
      <c r="F63" s="74"/>
      <c r="G63" s="6" t="s">
        <v>1011</v>
      </c>
      <c r="H63" s="104"/>
      <c r="I63" s="104"/>
    </row>
    <row r="64" spans="1:9" ht="13.8" x14ac:dyDescent="0.25">
      <c r="A64" s="6" t="s">
        <v>215</v>
      </c>
      <c r="B64" s="111"/>
      <c r="C64" s="110"/>
      <c r="D64" s="110"/>
      <c r="E64" s="110"/>
      <c r="F64" s="74"/>
      <c r="G64" s="6" t="s">
        <v>1012</v>
      </c>
      <c r="H64" s="104"/>
      <c r="I64" s="104"/>
    </row>
    <row r="65" spans="1:9" ht="13.8" x14ac:dyDescent="0.25">
      <c r="A65" s="6" t="s">
        <v>216</v>
      </c>
      <c r="B65" s="104"/>
      <c r="C65" s="110"/>
      <c r="D65" s="110"/>
      <c r="E65" s="110"/>
      <c r="F65" s="74"/>
      <c r="G65" s="6" t="s">
        <v>1013</v>
      </c>
      <c r="H65" s="104"/>
      <c r="I65" s="104"/>
    </row>
    <row r="66" spans="1:9" ht="13.8" x14ac:dyDescent="0.25">
      <c r="A66" s="375" t="s">
        <v>139</v>
      </c>
      <c r="B66" s="376"/>
      <c r="C66" s="376"/>
      <c r="D66" s="376"/>
      <c r="E66" s="377"/>
      <c r="F66" s="74"/>
      <c r="G66" s="6" t="s">
        <v>1014</v>
      </c>
      <c r="H66" s="104"/>
      <c r="I66" s="104"/>
    </row>
    <row r="67" spans="1:9" ht="13.8" x14ac:dyDescent="0.25">
      <c r="A67" s="6" t="s">
        <v>227</v>
      </c>
      <c r="B67" s="104"/>
      <c r="C67" s="110"/>
      <c r="D67" s="110"/>
      <c r="E67" s="110"/>
      <c r="F67" s="74"/>
      <c r="G67" s="337" t="s">
        <v>1015</v>
      </c>
      <c r="H67" s="337"/>
      <c r="I67" s="337"/>
    </row>
    <row r="68" spans="1:9" ht="13.8" x14ac:dyDescent="0.25">
      <c r="A68" s="6" t="s">
        <v>228</v>
      </c>
      <c r="B68" s="104"/>
      <c r="C68" s="110"/>
      <c r="D68" s="110"/>
      <c r="E68" s="110"/>
      <c r="F68" s="82"/>
      <c r="G68" s="6"/>
      <c r="H68" s="25" t="s">
        <v>1006</v>
      </c>
      <c r="I68" s="25" t="s">
        <v>1007</v>
      </c>
    </row>
    <row r="69" spans="1:9" ht="13.8" x14ac:dyDescent="0.25">
      <c r="A69" s="6" t="s">
        <v>229</v>
      </c>
      <c r="B69" s="104"/>
      <c r="C69" s="110"/>
      <c r="D69" s="110"/>
      <c r="E69" s="110"/>
      <c r="F69" s="74"/>
      <c r="G69" s="6"/>
      <c r="H69" s="286">
        <v>90</v>
      </c>
      <c r="I69" s="286">
        <v>35</v>
      </c>
    </row>
    <row r="70" spans="1:9" ht="13.8" x14ac:dyDescent="0.25">
      <c r="A70" s="6" t="s">
        <v>230</v>
      </c>
      <c r="B70" s="58"/>
      <c r="C70" s="104"/>
      <c r="D70" s="110"/>
      <c r="E70" s="110"/>
      <c r="F70" s="74"/>
      <c r="G70" s="6" t="s">
        <v>1016</v>
      </c>
      <c r="H70" s="104"/>
      <c r="I70" s="104"/>
    </row>
    <row r="71" spans="1:9" ht="13.8" x14ac:dyDescent="0.25">
      <c r="A71" s="375" t="s">
        <v>36</v>
      </c>
      <c r="B71" s="376"/>
      <c r="C71" s="376"/>
      <c r="D71" s="376"/>
      <c r="E71" s="377"/>
      <c r="F71" s="74"/>
      <c r="G71" s="6" t="s">
        <v>1017</v>
      </c>
      <c r="H71" s="104"/>
      <c r="I71" s="104"/>
    </row>
    <row r="72" spans="1:9" ht="13.8" x14ac:dyDescent="0.25">
      <c r="A72" s="6" t="s">
        <v>235</v>
      </c>
      <c r="B72" s="104"/>
      <c r="C72" s="110"/>
      <c r="D72" s="110"/>
      <c r="E72" s="110"/>
      <c r="F72" s="74"/>
      <c r="G72" s="6" t="s">
        <v>1018</v>
      </c>
      <c r="H72" s="104"/>
      <c r="I72" s="104"/>
    </row>
    <row r="73" spans="1:9" ht="13.8" x14ac:dyDescent="0.25">
      <c r="A73" s="6" t="s">
        <v>232</v>
      </c>
      <c r="B73" s="104"/>
      <c r="C73" s="110"/>
      <c r="D73" s="110"/>
      <c r="E73" s="110"/>
      <c r="F73" s="74"/>
      <c r="G73" s="337" t="s">
        <v>1019</v>
      </c>
      <c r="H73" s="337"/>
      <c r="I73" s="337"/>
    </row>
    <row r="74" spans="1:9" ht="13.8" x14ac:dyDescent="0.25">
      <c r="A74" s="6" t="s">
        <v>233</v>
      </c>
      <c r="B74" s="104"/>
      <c r="C74" s="110"/>
      <c r="D74" s="110"/>
      <c r="E74" s="110"/>
      <c r="F74" s="74"/>
      <c r="G74" s="6"/>
      <c r="H74" s="25" t="s">
        <v>1006</v>
      </c>
      <c r="I74" s="25" t="s">
        <v>1007</v>
      </c>
    </row>
    <row r="75" spans="1:9" ht="13.8" x14ac:dyDescent="0.25">
      <c r="A75" s="6" t="s">
        <v>234</v>
      </c>
      <c r="B75" s="104"/>
      <c r="C75" s="104"/>
      <c r="D75" s="110"/>
      <c r="E75" s="110"/>
      <c r="F75" s="74"/>
      <c r="G75" s="6"/>
      <c r="H75" s="286">
        <v>90</v>
      </c>
      <c r="I75" s="286">
        <v>35</v>
      </c>
    </row>
    <row r="76" spans="1:9" ht="13.8" x14ac:dyDescent="0.25">
      <c r="A76" s="375" t="s">
        <v>236</v>
      </c>
      <c r="B76" s="376"/>
      <c r="C76" s="376"/>
      <c r="D76" s="376"/>
      <c r="E76" s="377"/>
      <c r="F76" s="74"/>
      <c r="G76" s="6" t="s">
        <v>1020</v>
      </c>
      <c r="H76" s="104"/>
      <c r="I76" s="104"/>
    </row>
    <row r="77" spans="1:9" ht="13.8" x14ac:dyDescent="0.25">
      <c r="A77" s="6" t="s">
        <v>237</v>
      </c>
      <c r="B77" s="104"/>
      <c r="C77" s="104"/>
      <c r="D77" s="110"/>
      <c r="E77" s="110"/>
      <c r="F77" s="74"/>
      <c r="G77" s="337" t="s">
        <v>583</v>
      </c>
      <c r="H77" s="337"/>
      <c r="I77" s="337"/>
    </row>
    <row r="78" spans="1:9" ht="13.8" x14ac:dyDescent="0.25">
      <c r="A78" s="6" t="s">
        <v>238</v>
      </c>
      <c r="B78" s="104"/>
      <c r="C78" s="110"/>
      <c r="D78" s="110"/>
      <c r="E78" s="110"/>
      <c r="F78" s="74"/>
      <c r="G78" s="286"/>
      <c r="H78" s="286" t="s">
        <v>1006</v>
      </c>
      <c r="I78" s="286" t="s">
        <v>1007</v>
      </c>
    </row>
    <row r="79" spans="1:9" ht="13.8" x14ac:dyDescent="0.25">
      <c r="A79" s="6" t="s">
        <v>239</v>
      </c>
      <c r="B79" s="104"/>
      <c r="C79" s="110"/>
      <c r="D79" s="110"/>
      <c r="E79" s="110"/>
      <c r="F79" s="74"/>
      <c r="G79" s="288"/>
      <c r="H79" s="286">
        <v>130</v>
      </c>
      <c r="I79" s="286">
        <v>45</v>
      </c>
    </row>
    <row r="80" spans="1:9" ht="13.8" x14ac:dyDescent="0.25">
      <c r="A80" s="6" t="s">
        <v>240</v>
      </c>
      <c r="B80" s="104"/>
      <c r="C80" s="110"/>
      <c r="D80" s="110"/>
      <c r="E80" s="110"/>
      <c r="F80" s="74"/>
      <c r="G80" s="6" t="s">
        <v>1021</v>
      </c>
      <c r="H80" s="104"/>
      <c r="I80" s="104"/>
    </row>
    <row r="81" spans="1:9" ht="13.8" x14ac:dyDescent="0.25">
      <c r="A81" s="6" t="s">
        <v>268</v>
      </c>
      <c r="B81" s="102"/>
      <c r="C81" s="110"/>
      <c r="D81" s="104"/>
      <c r="E81" s="104"/>
      <c r="F81" s="74"/>
      <c r="G81" s="6" t="s">
        <v>1022</v>
      </c>
      <c r="H81" s="104"/>
      <c r="I81" s="104"/>
    </row>
    <row r="82" spans="1:9" ht="13.8" x14ac:dyDescent="0.25">
      <c r="A82" s="6" t="s">
        <v>269</v>
      </c>
      <c r="B82" s="102"/>
      <c r="C82" s="110"/>
      <c r="D82" s="104"/>
      <c r="E82" s="110"/>
      <c r="F82" s="74"/>
      <c r="G82" s="338" t="s">
        <v>1042</v>
      </c>
      <c r="H82" s="338"/>
      <c r="I82" s="338"/>
    </row>
    <row r="83" spans="1:9" ht="13.8" x14ac:dyDescent="0.25">
      <c r="A83" s="375" t="s">
        <v>241</v>
      </c>
      <c r="B83" s="376"/>
      <c r="C83" s="376"/>
      <c r="D83" s="376"/>
      <c r="E83" s="377"/>
      <c r="F83" s="74"/>
      <c r="G83" s="294"/>
      <c r="H83" s="295" t="s">
        <v>1006</v>
      </c>
      <c r="I83" s="295" t="s">
        <v>1007</v>
      </c>
    </row>
    <row r="84" spans="1:9" ht="13.8" x14ac:dyDescent="0.25">
      <c r="A84" s="6" t="s">
        <v>242</v>
      </c>
      <c r="B84" s="104"/>
      <c r="C84" s="110"/>
      <c r="D84" s="110"/>
      <c r="E84" s="110"/>
      <c r="F84" s="74"/>
      <c r="G84" s="294"/>
      <c r="H84" s="295">
        <v>130</v>
      </c>
      <c r="I84" s="295">
        <v>45</v>
      </c>
    </row>
    <row r="85" spans="1:9" ht="13.8" x14ac:dyDescent="0.25">
      <c r="A85" s="6" t="s">
        <v>18</v>
      </c>
      <c r="B85" s="104"/>
      <c r="C85" s="110"/>
      <c r="D85" s="110"/>
      <c r="E85" s="110"/>
      <c r="F85" s="74"/>
      <c r="G85" s="6" t="s">
        <v>1028</v>
      </c>
      <c r="H85" s="104"/>
      <c r="I85" s="104"/>
    </row>
    <row r="86" spans="1:9" ht="13.8" x14ac:dyDescent="0.25">
      <c r="A86" s="6" t="s">
        <v>243</v>
      </c>
      <c r="B86" s="104"/>
      <c r="C86" s="110"/>
      <c r="D86" s="110"/>
      <c r="E86" s="110"/>
      <c r="F86" s="74"/>
      <c r="G86" s="6" t="s">
        <v>1029</v>
      </c>
      <c r="H86" s="104"/>
      <c r="I86" s="104"/>
    </row>
    <row r="87" spans="1:9" ht="13.8" x14ac:dyDescent="0.25">
      <c r="A87" s="6" t="s">
        <v>244</v>
      </c>
      <c r="B87" s="104"/>
      <c r="C87" s="110"/>
      <c r="D87" s="110"/>
      <c r="E87" s="110"/>
      <c r="F87" s="74"/>
      <c r="G87" s="6" t="s">
        <v>1030</v>
      </c>
      <c r="H87" s="104"/>
      <c r="I87" s="104"/>
    </row>
    <row r="88" spans="1:9" ht="13.8" x14ac:dyDescent="0.25">
      <c r="A88" s="6" t="s">
        <v>245</v>
      </c>
      <c r="B88" s="104"/>
      <c r="C88" s="110"/>
      <c r="D88" s="110"/>
      <c r="E88" s="110"/>
      <c r="F88" s="74"/>
      <c r="G88" s="6" t="s">
        <v>1031</v>
      </c>
      <c r="H88" s="104"/>
      <c r="I88" s="104"/>
    </row>
    <row r="89" spans="1:9" ht="13.8" x14ac:dyDescent="0.25">
      <c r="A89" s="375" t="s">
        <v>246</v>
      </c>
      <c r="B89" s="376"/>
      <c r="C89" s="376"/>
      <c r="D89" s="376"/>
      <c r="E89" s="377"/>
      <c r="F89" s="74"/>
      <c r="G89" s="6" t="s">
        <v>1032</v>
      </c>
      <c r="H89" s="104"/>
      <c r="I89" s="104"/>
    </row>
    <row r="90" spans="1:9" ht="13.8" x14ac:dyDescent="0.25">
      <c r="A90" s="6" t="s">
        <v>247</v>
      </c>
      <c r="B90" s="104"/>
      <c r="C90" s="110"/>
      <c r="D90" s="110"/>
      <c r="E90" s="110"/>
      <c r="F90" s="74"/>
      <c r="G90" s="6" t="s">
        <v>1033</v>
      </c>
      <c r="H90" s="104"/>
      <c r="I90" s="104"/>
    </row>
    <row r="91" spans="1:9" ht="13.8" x14ac:dyDescent="0.25">
      <c r="A91" s="375" t="s">
        <v>248</v>
      </c>
      <c r="B91" s="376"/>
      <c r="C91" s="376"/>
      <c r="D91" s="376"/>
      <c r="E91" s="377"/>
      <c r="F91" s="74"/>
      <c r="G91" s="6" t="s">
        <v>1034</v>
      </c>
      <c r="H91" s="104"/>
      <c r="I91" s="104"/>
    </row>
    <row r="92" spans="1:9" ht="13.8" x14ac:dyDescent="0.25">
      <c r="A92" s="6" t="s">
        <v>249</v>
      </c>
      <c r="B92" s="104"/>
      <c r="C92" s="110"/>
      <c r="D92" s="110"/>
      <c r="E92" s="110"/>
      <c r="F92" s="74"/>
      <c r="G92" s="6" t="s">
        <v>1035</v>
      </c>
      <c r="H92" s="104"/>
      <c r="I92" s="104"/>
    </row>
    <row r="93" spans="1:9" ht="13.8" x14ac:dyDescent="0.25">
      <c r="A93" s="375" t="s">
        <v>250</v>
      </c>
      <c r="B93" s="376"/>
      <c r="C93" s="376"/>
      <c r="D93" s="376"/>
      <c r="E93" s="377"/>
      <c r="F93" s="74"/>
      <c r="G93" s="6" t="s">
        <v>1036</v>
      </c>
      <c r="H93" s="104"/>
      <c r="I93" s="104"/>
    </row>
    <row r="94" spans="1:9" ht="13.8" x14ac:dyDescent="0.25">
      <c r="A94" s="6" t="s">
        <v>251</v>
      </c>
      <c r="B94" s="104"/>
      <c r="C94" s="104"/>
      <c r="D94" s="110"/>
      <c r="E94" s="110"/>
      <c r="F94" s="74"/>
      <c r="G94" s="6" t="s">
        <v>1037</v>
      </c>
      <c r="H94" s="104"/>
      <c r="I94" s="104"/>
    </row>
    <row r="95" spans="1:9" ht="13.8" x14ac:dyDescent="0.25">
      <c r="A95" s="375" t="s">
        <v>252</v>
      </c>
      <c r="B95" s="376"/>
      <c r="C95" s="376"/>
      <c r="D95" s="376"/>
      <c r="E95" s="377"/>
      <c r="F95" s="74"/>
      <c r="G95" s="6" t="s">
        <v>1038</v>
      </c>
      <c r="H95" s="104"/>
      <c r="I95" s="104"/>
    </row>
    <row r="96" spans="1:9" ht="13.8" x14ac:dyDescent="0.25">
      <c r="A96" s="6" t="s">
        <v>18</v>
      </c>
      <c r="B96" s="104"/>
      <c r="C96" s="110"/>
      <c r="D96" s="110"/>
      <c r="E96" s="110"/>
      <c r="F96" s="74"/>
      <c r="G96" s="6" t="s">
        <v>1039</v>
      </c>
      <c r="H96" s="104"/>
      <c r="I96" s="104"/>
    </row>
    <row r="97" spans="1:9" ht="13.8" x14ac:dyDescent="0.25">
      <c r="A97" s="6" t="s">
        <v>30</v>
      </c>
      <c r="B97" s="104"/>
      <c r="C97" s="104"/>
      <c r="D97" s="110"/>
      <c r="E97" s="110"/>
      <c r="F97" s="74"/>
      <c r="G97" s="6" t="s">
        <v>1040</v>
      </c>
      <c r="H97" s="104"/>
      <c r="I97" s="104"/>
    </row>
    <row r="98" spans="1:9" ht="13.8" x14ac:dyDescent="0.25">
      <c r="A98" s="6" t="s">
        <v>253</v>
      </c>
      <c r="B98" s="104"/>
      <c r="C98" s="110"/>
      <c r="D98" s="110"/>
      <c r="E98" s="110"/>
      <c r="F98" s="74"/>
      <c r="G98" s="6" t="s">
        <v>1041</v>
      </c>
      <c r="H98" s="104"/>
      <c r="I98" s="104"/>
    </row>
    <row r="99" spans="1:9" ht="13.8" x14ac:dyDescent="0.25">
      <c r="A99" s="375"/>
      <c r="B99" s="376"/>
      <c r="C99" s="376"/>
      <c r="D99" s="376"/>
      <c r="E99" s="377"/>
      <c r="F99" s="74"/>
      <c r="G99" s="74"/>
      <c r="H99" s="74"/>
      <c r="I99" s="74"/>
    </row>
    <row r="100" spans="1:9" ht="13.8" x14ac:dyDescent="0.25">
      <c r="A100" s="6" t="s">
        <v>254</v>
      </c>
      <c r="B100" s="104"/>
      <c r="C100" s="110"/>
      <c r="D100" s="110"/>
      <c r="E100" s="110"/>
      <c r="F100" s="74"/>
    </row>
    <row r="101" spans="1:9" ht="13.8" x14ac:dyDescent="0.25">
      <c r="A101" s="375" t="s">
        <v>258</v>
      </c>
      <c r="B101" s="376"/>
      <c r="C101" s="376"/>
      <c r="D101" s="376"/>
      <c r="E101" s="377"/>
      <c r="F101" s="74"/>
    </row>
    <row r="102" spans="1:9" ht="13.8" x14ac:dyDescent="0.25">
      <c r="A102" s="6" t="s">
        <v>259</v>
      </c>
      <c r="B102" s="111"/>
      <c r="C102" s="110"/>
      <c r="D102" s="104"/>
      <c r="E102" s="110"/>
      <c r="F102" s="74"/>
    </row>
    <row r="103" spans="1:9" ht="13.8" x14ac:dyDescent="0.25">
      <c r="A103" s="6" t="s">
        <v>260</v>
      </c>
      <c r="B103" s="111"/>
      <c r="C103" s="110"/>
      <c r="D103" s="110"/>
      <c r="E103" s="110"/>
      <c r="F103" s="74"/>
    </row>
    <row r="104" spans="1:9" ht="13.8" x14ac:dyDescent="0.25">
      <c r="A104" s="6" t="s">
        <v>261</v>
      </c>
      <c r="B104" s="111"/>
      <c r="C104" s="110"/>
      <c r="D104" s="104"/>
      <c r="E104" s="110"/>
      <c r="F104" s="74"/>
    </row>
    <row r="105" spans="1:9" ht="13.8" x14ac:dyDescent="0.25">
      <c r="A105" s="6" t="s">
        <v>262</v>
      </c>
      <c r="B105" s="111"/>
      <c r="C105" s="110"/>
      <c r="D105" s="104"/>
      <c r="E105" s="110"/>
      <c r="F105" s="74"/>
    </row>
    <row r="106" spans="1:9" ht="13.8" x14ac:dyDescent="0.25">
      <c r="A106" s="6" t="s">
        <v>263</v>
      </c>
      <c r="B106" s="111"/>
      <c r="C106" s="110"/>
      <c r="D106" s="104"/>
      <c r="E106" s="110"/>
      <c r="F106" s="74"/>
    </row>
    <row r="107" spans="1:9" ht="13.8" x14ac:dyDescent="0.25">
      <c r="A107" s="375" t="s">
        <v>264</v>
      </c>
      <c r="B107" s="376"/>
      <c r="C107" s="376"/>
      <c r="D107" s="376"/>
      <c r="E107" s="377"/>
      <c r="F107" s="74"/>
    </row>
    <row r="108" spans="1:9" ht="13.8" x14ac:dyDescent="0.25">
      <c r="A108" s="6" t="s">
        <v>265</v>
      </c>
      <c r="B108" s="110"/>
      <c r="C108" s="110"/>
      <c r="D108" s="104"/>
      <c r="E108" s="104"/>
      <c r="F108" s="74"/>
    </row>
    <row r="109" spans="1:9" ht="13.8" x14ac:dyDescent="0.25">
      <c r="A109" s="6" t="s">
        <v>206</v>
      </c>
      <c r="B109" s="110"/>
      <c r="C109" s="110"/>
      <c r="D109" s="104"/>
      <c r="E109" s="104"/>
      <c r="F109" s="74"/>
    </row>
    <row r="110" spans="1:9" ht="13.8" x14ac:dyDescent="0.25">
      <c r="A110" s="6" t="s">
        <v>266</v>
      </c>
      <c r="B110" s="110"/>
      <c r="C110" s="110"/>
      <c r="D110" s="104"/>
      <c r="E110" s="110"/>
      <c r="F110" s="74"/>
    </row>
    <row r="111" spans="1:9" ht="13.8" x14ac:dyDescent="0.25">
      <c r="A111" s="375" t="s">
        <v>267</v>
      </c>
      <c r="B111" s="376"/>
      <c r="C111" s="376"/>
      <c r="D111" s="376"/>
      <c r="E111" s="377"/>
      <c r="F111" s="74"/>
    </row>
    <row r="112" spans="1:9" ht="13.8" x14ac:dyDescent="0.25">
      <c r="A112" s="6" t="s">
        <v>16</v>
      </c>
      <c r="B112" s="110"/>
      <c r="C112" s="110"/>
      <c r="D112" s="104"/>
      <c r="E112" s="104"/>
      <c r="F112" s="74"/>
    </row>
    <row r="113" spans="1:9" ht="13.8" x14ac:dyDescent="0.25">
      <c r="A113" s="6" t="s">
        <v>41</v>
      </c>
      <c r="B113" s="110"/>
      <c r="C113" s="110"/>
      <c r="D113" s="104"/>
      <c r="E113" s="110"/>
      <c r="F113" s="74"/>
    </row>
    <row r="114" spans="1:9" ht="13.8" x14ac:dyDescent="0.25">
      <c r="A114" s="6" t="s">
        <v>253</v>
      </c>
      <c r="B114" s="110"/>
      <c r="C114" s="110"/>
      <c r="D114" s="104"/>
      <c r="E114" s="110"/>
      <c r="F114" s="74"/>
    </row>
    <row r="115" spans="1:9" ht="13.8" x14ac:dyDescent="0.25">
      <c r="A115" s="375"/>
      <c r="B115" s="376"/>
      <c r="C115" s="376"/>
      <c r="D115" s="376"/>
      <c r="E115" s="377"/>
      <c r="F115" s="74"/>
      <c r="G115" s="74"/>
      <c r="H115" s="74"/>
      <c r="I115" s="74"/>
    </row>
    <row r="116" spans="1:9" ht="13.8" x14ac:dyDescent="0.25">
      <c r="A116" s="289" t="s">
        <v>278</v>
      </c>
      <c r="B116" s="102"/>
      <c r="C116" s="110"/>
      <c r="D116" s="104"/>
      <c r="E116" s="104"/>
      <c r="F116" s="74"/>
      <c r="G116" s="74"/>
      <c r="H116" s="74"/>
      <c r="I116" s="74"/>
    </row>
    <row r="117" spans="1:9" ht="13.8" x14ac:dyDescent="0.25">
      <c r="A117" s="375" t="s">
        <v>279</v>
      </c>
      <c r="B117" s="376"/>
      <c r="C117" s="376"/>
      <c r="D117" s="376"/>
      <c r="E117" s="377"/>
      <c r="F117" s="74"/>
      <c r="G117" s="74"/>
      <c r="H117" s="74"/>
      <c r="I117" s="74"/>
    </row>
    <row r="118" spans="1:9" ht="13.8" x14ac:dyDescent="0.25">
      <c r="A118" s="6" t="s">
        <v>19</v>
      </c>
      <c r="B118" s="110"/>
      <c r="C118" s="110"/>
      <c r="D118" s="104"/>
      <c r="E118" s="110"/>
      <c r="F118" s="74"/>
      <c r="G118" s="74"/>
      <c r="H118" s="74"/>
      <c r="I118" s="74"/>
    </row>
    <row r="119" spans="1:9" ht="13.8" x14ac:dyDescent="0.25">
      <c r="A119" s="6" t="s">
        <v>164</v>
      </c>
      <c r="B119" s="110"/>
      <c r="C119" s="110"/>
      <c r="D119" s="104"/>
      <c r="E119" s="110"/>
      <c r="F119" s="74"/>
      <c r="G119" s="74"/>
      <c r="H119" s="74"/>
      <c r="I119" s="74"/>
    </row>
    <row r="120" spans="1:9" ht="13.8" x14ac:dyDescent="0.25">
      <c r="A120" s="6" t="s">
        <v>20</v>
      </c>
      <c r="B120" s="110"/>
      <c r="C120" s="110"/>
      <c r="D120" s="104"/>
      <c r="E120" s="110"/>
      <c r="F120" s="74"/>
      <c r="G120" s="74"/>
      <c r="H120" s="74"/>
      <c r="I120" s="74"/>
    </row>
    <row r="121" spans="1:9" ht="13.8" x14ac:dyDescent="0.25">
      <c r="A121" s="6" t="s">
        <v>244</v>
      </c>
      <c r="B121" s="110"/>
      <c r="C121" s="110"/>
      <c r="D121" s="104"/>
      <c r="E121" s="104"/>
      <c r="F121" s="74"/>
      <c r="G121" s="74"/>
      <c r="H121" s="74"/>
      <c r="I121" s="74"/>
    </row>
    <row r="122" spans="1:9" ht="13.8" x14ac:dyDescent="0.25">
      <c r="A122" s="375" t="s">
        <v>280</v>
      </c>
      <c r="B122" s="376"/>
      <c r="C122" s="376"/>
      <c r="D122" s="376"/>
      <c r="E122" s="377"/>
      <c r="F122" s="74"/>
      <c r="G122" s="74"/>
      <c r="H122" s="74"/>
      <c r="I122" s="74"/>
    </row>
    <row r="123" spans="1:9" ht="13.8" x14ac:dyDescent="0.25">
      <c r="A123" s="6" t="s">
        <v>281</v>
      </c>
      <c r="B123" s="110"/>
      <c r="C123" s="110"/>
      <c r="D123" s="104"/>
      <c r="E123" s="110"/>
      <c r="F123" s="74"/>
      <c r="G123" s="74"/>
      <c r="H123" s="74"/>
      <c r="I123" s="74"/>
    </row>
    <row r="124" spans="1:9" ht="13.8" x14ac:dyDescent="0.25">
      <c r="A124" s="6" t="s">
        <v>282</v>
      </c>
      <c r="B124" s="110"/>
      <c r="C124" s="110"/>
      <c r="D124" s="104"/>
      <c r="E124" s="110"/>
      <c r="F124" s="74"/>
      <c r="G124" s="74"/>
      <c r="H124" s="74"/>
      <c r="I124" s="74"/>
    </row>
    <row r="125" spans="1:9" ht="13.8" x14ac:dyDescent="0.25">
      <c r="A125" s="375" t="s">
        <v>1025</v>
      </c>
      <c r="B125" s="376"/>
      <c r="C125" s="376"/>
      <c r="D125" s="376"/>
      <c r="E125" s="377"/>
      <c r="F125" s="74"/>
      <c r="G125" s="74"/>
      <c r="H125" s="74"/>
      <c r="I125" s="74"/>
    </row>
    <row r="126" spans="1:9" ht="13.8" x14ac:dyDescent="0.25">
      <c r="A126" s="6" t="s">
        <v>389</v>
      </c>
      <c r="B126" s="110"/>
      <c r="C126" s="3"/>
      <c r="D126" s="110"/>
      <c r="E126" s="110"/>
      <c r="F126" s="74"/>
      <c r="G126" s="74"/>
      <c r="H126" s="74"/>
      <c r="I126" s="74"/>
    </row>
    <row r="127" spans="1:9" ht="13.8" x14ac:dyDescent="0.25">
      <c r="A127" s="6" t="s">
        <v>391</v>
      </c>
      <c r="B127" s="3"/>
      <c r="C127" s="3"/>
      <c r="D127" s="110"/>
      <c r="E127" s="110"/>
      <c r="F127" s="74"/>
      <c r="G127" s="74"/>
      <c r="H127" s="74"/>
      <c r="I127" s="74"/>
    </row>
    <row r="128" spans="1:9" ht="13.8" x14ac:dyDescent="0.25">
      <c r="A128" s="6" t="s">
        <v>393</v>
      </c>
      <c r="B128" s="110"/>
      <c r="C128" s="3"/>
      <c r="D128" s="110"/>
      <c r="E128" s="110"/>
      <c r="F128" s="74"/>
      <c r="G128" s="74"/>
      <c r="H128" s="74"/>
      <c r="I128" s="74"/>
    </row>
    <row r="129" spans="1:9" ht="13.8" x14ac:dyDescent="0.25">
      <c r="A129" s="6" t="s">
        <v>395</v>
      </c>
      <c r="B129" s="104"/>
      <c r="C129" s="3"/>
      <c r="D129" s="110"/>
      <c r="E129" s="110"/>
      <c r="F129" s="74"/>
      <c r="G129" s="74"/>
      <c r="H129" s="74"/>
      <c r="I129" s="74"/>
    </row>
    <row r="130" spans="1:9" ht="13.8" x14ac:dyDescent="0.25">
      <c r="A130" s="375" t="s">
        <v>455</v>
      </c>
      <c r="B130" s="376"/>
      <c r="C130" s="376"/>
      <c r="D130" s="376"/>
      <c r="E130" s="377"/>
      <c r="F130" s="74"/>
      <c r="G130" s="74"/>
      <c r="H130" s="74"/>
      <c r="I130" s="74"/>
    </row>
    <row r="131" spans="1:9" ht="13.8" x14ac:dyDescent="0.25">
      <c r="A131" s="6" t="s">
        <v>456</v>
      </c>
      <c r="B131" s="104"/>
      <c r="C131" s="104"/>
      <c r="D131" s="110"/>
      <c r="E131" s="110"/>
      <c r="F131" s="74"/>
      <c r="G131" s="74"/>
      <c r="H131" s="74"/>
      <c r="I131" s="74"/>
    </row>
    <row r="132" spans="1:9" ht="13.8" x14ac:dyDescent="0.25">
      <c r="A132" s="6" t="s">
        <v>119</v>
      </c>
      <c r="B132" s="104"/>
      <c r="C132" s="58"/>
      <c r="D132" s="110"/>
      <c r="E132" s="110"/>
      <c r="F132" s="74"/>
      <c r="G132" s="74"/>
      <c r="H132" s="74"/>
      <c r="I132" s="74"/>
    </row>
    <row r="133" spans="1:9" ht="13.8" x14ac:dyDescent="0.25">
      <c r="A133" s="6" t="s">
        <v>255</v>
      </c>
      <c r="B133" s="110"/>
      <c r="C133" s="104"/>
      <c r="D133" s="110"/>
      <c r="E133" s="110"/>
      <c r="F133" s="74"/>
      <c r="G133" s="74"/>
      <c r="H133" s="74"/>
      <c r="I133" s="74"/>
    </row>
    <row r="134" spans="1:9" ht="13.8" x14ac:dyDescent="0.25">
      <c r="A134" s="375" t="s">
        <v>457</v>
      </c>
      <c r="B134" s="376"/>
      <c r="C134" s="376"/>
      <c r="D134" s="376"/>
      <c r="E134" s="377"/>
      <c r="F134" s="74"/>
      <c r="G134" s="74"/>
      <c r="H134" s="74"/>
      <c r="I134" s="74"/>
    </row>
    <row r="135" spans="1:9" ht="13.8" x14ac:dyDescent="0.25">
      <c r="A135" s="6" t="s">
        <v>70</v>
      </c>
      <c r="B135" s="110"/>
      <c r="C135" s="104"/>
      <c r="D135" s="110"/>
      <c r="E135" s="110"/>
      <c r="F135" s="74"/>
      <c r="G135" s="74"/>
      <c r="H135" s="74"/>
      <c r="I135" s="74"/>
    </row>
    <row r="136" spans="1:9" ht="13.8" x14ac:dyDescent="0.25">
      <c r="A136" s="6" t="s">
        <v>119</v>
      </c>
      <c r="B136" s="104"/>
      <c r="C136" s="104"/>
      <c r="D136" s="110"/>
      <c r="E136" s="110"/>
      <c r="F136" s="74"/>
      <c r="G136" s="74"/>
      <c r="H136" s="74"/>
      <c r="I136" s="74"/>
    </row>
    <row r="137" spans="1:9" ht="13.8" x14ac:dyDescent="0.25">
      <c r="A137" s="6" t="s">
        <v>461</v>
      </c>
      <c r="B137" s="104"/>
      <c r="C137" s="102"/>
      <c r="D137" s="110"/>
      <c r="E137" s="110"/>
      <c r="F137" s="74"/>
      <c r="G137" s="74"/>
      <c r="H137" s="74"/>
      <c r="I137" s="74"/>
    </row>
    <row r="138" spans="1:9" ht="13.8" x14ac:dyDescent="0.25">
      <c r="A138" s="375" t="s">
        <v>460</v>
      </c>
      <c r="B138" s="376"/>
      <c r="C138" s="376"/>
      <c r="D138" s="376"/>
      <c r="E138" s="377"/>
      <c r="F138" s="74"/>
      <c r="G138" s="74"/>
      <c r="H138" s="74"/>
      <c r="I138" s="74"/>
    </row>
    <row r="139" spans="1:9" ht="13.8" x14ac:dyDescent="0.25">
      <c r="A139" s="6" t="s">
        <v>8</v>
      </c>
      <c r="B139" s="104"/>
      <c r="C139" s="104"/>
      <c r="D139" s="110"/>
      <c r="E139" s="110"/>
      <c r="F139" s="74"/>
      <c r="G139" s="74"/>
      <c r="H139" s="74"/>
      <c r="I139" s="74"/>
    </row>
    <row r="140" spans="1:9" ht="13.8" x14ac:dyDescent="0.25">
      <c r="A140" s="6" t="s">
        <v>119</v>
      </c>
      <c r="B140" s="104"/>
      <c r="C140" s="104"/>
      <c r="D140" s="110"/>
      <c r="E140" s="110"/>
      <c r="F140" s="74"/>
      <c r="G140" s="74"/>
      <c r="H140" s="74"/>
      <c r="I140" s="74"/>
    </row>
    <row r="141" spans="1:9" ht="13.8" x14ac:dyDescent="0.25">
      <c r="A141" s="6" t="s">
        <v>458</v>
      </c>
      <c r="B141" s="110"/>
      <c r="C141" s="104"/>
      <c r="D141" s="104"/>
      <c r="E141" s="104"/>
      <c r="F141" s="74"/>
      <c r="G141" s="74"/>
      <c r="H141" s="74"/>
      <c r="I141" s="74"/>
    </row>
    <row r="142" spans="1:9" x14ac:dyDescent="0.25">
      <c r="A142" s="74"/>
      <c r="B142" s="59"/>
      <c r="C142" s="59"/>
      <c r="D142" s="86"/>
      <c r="E142" s="59"/>
      <c r="F142" s="74"/>
      <c r="G142" s="74"/>
      <c r="H142" s="74"/>
      <c r="I142" s="74"/>
    </row>
    <row r="143" spans="1:9" x14ac:dyDescent="0.25">
      <c r="G143" s="74"/>
      <c r="H143" s="74"/>
      <c r="I143" s="74"/>
    </row>
    <row r="144" spans="1:9" x14ac:dyDescent="0.25">
      <c r="G144" s="74"/>
      <c r="H144" s="74"/>
      <c r="I144" s="74"/>
    </row>
    <row r="145" spans="7:9" x14ac:dyDescent="0.25">
      <c r="G145" s="74"/>
      <c r="H145" s="74"/>
      <c r="I145" s="74"/>
    </row>
  </sheetData>
  <mergeCells count="29">
    <mergeCell ref="A22:E22"/>
    <mergeCell ref="B12:C12"/>
    <mergeCell ref="D12:E12"/>
    <mergeCell ref="A16:E16"/>
    <mergeCell ref="A89:E89"/>
    <mergeCell ref="A30:E30"/>
    <mergeCell ref="A45:E45"/>
    <mergeCell ref="A58:E58"/>
    <mergeCell ref="A63:E63"/>
    <mergeCell ref="A66:E66"/>
    <mergeCell ref="A71:E71"/>
    <mergeCell ref="A76:E76"/>
    <mergeCell ref="A83:E83"/>
    <mergeCell ref="A134:E134"/>
    <mergeCell ref="A138:E138"/>
    <mergeCell ref="A8:K9"/>
    <mergeCell ref="B1:I1"/>
    <mergeCell ref="A111:E111"/>
    <mergeCell ref="A115:E115"/>
    <mergeCell ref="A117:E117"/>
    <mergeCell ref="A122:E122"/>
    <mergeCell ref="A125:E125"/>
    <mergeCell ref="A130:E130"/>
    <mergeCell ref="A91:E91"/>
    <mergeCell ref="A93:E93"/>
    <mergeCell ref="A95:E95"/>
    <mergeCell ref="A99:E99"/>
    <mergeCell ref="A101:E101"/>
    <mergeCell ref="A107:E107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"/>
  <sheetViews>
    <sheetView zoomScale="85" zoomScaleNormal="85" workbookViewId="0">
      <selection activeCell="C15" sqref="C15"/>
    </sheetView>
  </sheetViews>
  <sheetFormatPr baseColWidth="10" defaultColWidth="11.44140625" defaultRowHeight="13.2" x14ac:dyDescent="0.25"/>
  <cols>
    <col min="1" max="1" width="32" style="74" customWidth="1"/>
    <col min="2" max="2" width="11.109375" style="74" customWidth="1"/>
    <col min="3" max="3" width="11.44140625" style="74"/>
    <col min="4" max="4" width="5.88671875" style="74" customWidth="1"/>
    <col min="5" max="5" width="26.5546875" style="74" customWidth="1"/>
    <col min="6" max="6" width="11.44140625" style="74"/>
    <col min="7" max="7" width="21.6640625" style="74" customWidth="1"/>
    <col min="8" max="8" width="6" style="74" customWidth="1"/>
    <col min="9" max="9" width="28.44140625" style="74" customWidth="1"/>
    <col min="10" max="10" width="15.33203125" style="74" customWidth="1"/>
    <col min="11" max="16384" width="11.44140625" style="74"/>
  </cols>
  <sheetData>
    <row r="1" spans="1:10" ht="28.5" customHeight="1" x14ac:dyDescent="0.4">
      <c r="A1" s="77"/>
      <c r="B1" s="15" t="s">
        <v>716</v>
      </c>
      <c r="C1" s="59"/>
      <c r="D1" s="59"/>
      <c r="E1" s="86"/>
      <c r="G1" s="82"/>
      <c r="H1" s="82"/>
    </row>
    <row r="2" spans="1:10" ht="17.25" customHeight="1" x14ac:dyDescent="0.25">
      <c r="C2" s="59"/>
      <c r="D2" s="59"/>
      <c r="E2" s="86"/>
    </row>
    <row r="3" spans="1:10" ht="15.6" x14ac:dyDescent="0.3">
      <c r="A3" s="43" t="s">
        <v>105</v>
      </c>
      <c r="B3" s="54" t="s">
        <v>21</v>
      </c>
      <c r="C3" s="59"/>
      <c r="D3" s="59"/>
      <c r="E3" s="86"/>
      <c r="F3" s="11"/>
      <c r="I3" s="105" t="s">
        <v>717</v>
      </c>
      <c r="J3" s="117">
        <f>COUNTA(G13:G22)+COUNTA(J13:J27)+COUNTA(C30:C55)+COUNTA(G28:G46)+COUNTA(J31:J48)</f>
        <v>0</v>
      </c>
    </row>
    <row r="4" spans="1:10" ht="15.6" x14ac:dyDescent="0.3">
      <c r="A4" s="81" t="s">
        <v>813</v>
      </c>
      <c r="B4" s="54" t="s">
        <v>300</v>
      </c>
      <c r="C4" s="59"/>
      <c r="D4" s="59"/>
      <c r="E4" s="86"/>
      <c r="F4" s="11"/>
      <c r="I4" s="105" t="s">
        <v>772</v>
      </c>
      <c r="J4" s="117">
        <f>C27+C56+G25+G47+J49+J28</f>
        <v>0</v>
      </c>
    </row>
    <row r="5" spans="1:10" ht="15.6" x14ac:dyDescent="0.3">
      <c r="A5" s="80" t="s">
        <v>11</v>
      </c>
      <c r="B5" s="54" t="s">
        <v>111</v>
      </c>
      <c r="C5" s="59"/>
      <c r="D5" s="59"/>
      <c r="E5" s="86"/>
      <c r="F5" s="11"/>
      <c r="G5" s="105"/>
      <c r="H5" s="106"/>
    </row>
    <row r="6" spans="1:10" x14ac:dyDescent="0.25">
      <c r="A6" s="2" t="s">
        <v>104</v>
      </c>
      <c r="B6" s="54" t="s">
        <v>93</v>
      </c>
      <c r="C6" s="59"/>
      <c r="D6" s="59"/>
      <c r="E6" s="86"/>
      <c r="G6" s="82"/>
      <c r="H6" s="82"/>
    </row>
    <row r="7" spans="1:10" x14ac:dyDescent="0.25">
      <c r="B7" s="54" t="s">
        <v>112</v>
      </c>
      <c r="C7" s="59"/>
      <c r="D7" s="59"/>
      <c r="E7" s="86"/>
      <c r="G7" s="82"/>
      <c r="H7" s="82"/>
    </row>
    <row r="8" spans="1:10" ht="6" customHeight="1" x14ac:dyDescent="0.25">
      <c r="A8" s="356" t="s">
        <v>619</v>
      </c>
      <c r="B8" s="356"/>
      <c r="C8" s="356"/>
      <c r="D8" s="356"/>
      <c r="E8" s="356"/>
      <c r="F8" s="356"/>
      <c r="G8" s="356"/>
      <c r="H8" s="356"/>
      <c r="I8" s="356"/>
      <c r="J8" s="356"/>
    </row>
    <row r="9" spans="1:10" ht="23.25" customHeight="1" x14ac:dyDescent="0.25">
      <c r="A9" s="356"/>
      <c r="B9" s="356"/>
      <c r="C9" s="356"/>
      <c r="D9" s="356"/>
      <c r="E9" s="356"/>
      <c r="F9" s="356"/>
      <c r="G9" s="356"/>
      <c r="H9" s="356"/>
      <c r="I9" s="356"/>
      <c r="J9" s="356"/>
    </row>
    <row r="10" spans="1:10" x14ac:dyDescent="0.25">
      <c r="A10" s="2" t="s">
        <v>374</v>
      </c>
      <c r="B10" s="59"/>
      <c r="C10" s="59"/>
      <c r="D10" s="59"/>
      <c r="E10" s="86"/>
      <c r="G10" s="82"/>
      <c r="H10" s="82"/>
    </row>
    <row r="11" spans="1:10" ht="13.8" thickBot="1" x14ac:dyDescent="0.3">
      <c r="A11" s="2"/>
      <c r="B11" s="59"/>
      <c r="C11" s="59"/>
      <c r="D11" s="59"/>
      <c r="E11" s="86"/>
      <c r="G11" s="82"/>
      <c r="H11" s="82"/>
    </row>
    <row r="12" spans="1:10" ht="15" thickTop="1" thickBot="1" x14ac:dyDescent="0.3">
      <c r="A12" s="197"/>
      <c r="B12" s="198" t="s">
        <v>766</v>
      </c>
      <c r="C12" s="190" t="s">
        <v>153</v>
      </c>
      <c r="E12" s="381" t="s">
        <v>769</v>
      </c>
      <c r="F12" s="383"/>
      <c r="G12" s="382"/>
      <c r="I12" s="384" t="s">
        <v>942</v>
      </c>
      <c r="J12" s="385"/>
    </row>
    <row r="13" spans="1:10" ht="14.4" thickTop="1" x14ac:dyDescent="0.25">
      <c r="A13" s="191" t="s">
        <v>773</v>
      </c>
      <c r="B13" s="195">
        <v>300</v>
      </c>
      <c r="C13" s="193"/>
      <c r="E13" s="151" t="s">
        <v>740</v>
      </c>
      <c r="F13" s="192">
        <v>15</v>
      </c>
      <c r="G13" s="193"/>
      <c r="I13" s="151" t="s">
        <v>927</v>
      </c>
      <c r="J13" s="164"/>
    </row>
    <row r="14" spans="1:10" ht="13.8" x14ac:dyDescent="0.25">
      <c r="A14" s="191" t="s">
        <v>774</v>
      </c>
      <c r="B14" s="195">
        <v>300</v>
      </c>
      <c r="C14" s="193"/>
      <c r="E14" s="151" t="s">
        <v>726</v>
      </c>
      <c r="F14" s="192">
        <v>15</v>
      </c>
      <c r="G14" s="193"/>
      <c r="I14" s="151" t="s">
        <v>928</v>
      </c>
      <c r="J14" s="164"/>
    </row>
    <row r="15" spans="1:10" ht="13.8" x14ac:dyDescent="0.25">
      <c r="A15" s="191" t="s">
        <v>718</v>
      </c>
      <c r="B15" s="195">
        <v>500</v>
      </c>
      <c r="C15" s="207"/>
      <c r="E15" s="151" t="s">
        <v>730</v>
      </c>
      <c r="F15" s="192">
        <v>15</v>
      </c>
      <c r="G15" s="193"/>
      <c r="I15" s="151" t="s">
        <v>929</v>
      </c>
      <c r="J15" s="164"/>
    </row>
    <row r="16" spans="1:10" ht="13.8" x14ac:dyDescent="0.25">
      <c r="A16" s="191" t="s">
        <v>789</v>
      </c>
      <c r="B16" s="195">
        <v>150</v>
      </c>
      <c r="C16" s="193"/>
      <c r="E16" s="151" t="s">
        <v>741</v>
      </c>
      <c r="F16" s="192">
        <v>15</v>
      </c>
      <c r="G16" s="193"/>
      <c r="I16" s="151" t="s">
        <v>930</v>
      </c>
      <c r="J16" s="164"/>
    </row>
    <row r="17" spans="1:10" ht="13.8" x14ac:dyDescent="0.25">
      <c r="A17" s="191" t="s">
        <v>775</v>
      </c>
      <c r="B17" s="195">
        <v>320</v>
      </c>
      <c r="C17" s="193"/>
      <c r="E17" s="151" t="s">
        <v>732</v>
      </c>
      <c r="F17" s="192">
        <v>15</v>
      </c>
      <c r="G17" s="193"/>
      <c r="I17" s="151" t="s">
        <v>931</v>
      </c>
      <c r="J17" s="164"/>
    </row>
    <row r="18" spans="1:10" ht="13.8" x14ac:dyDescent="0.25">
      <c r="A18" s="191" t="s">
        <v>776</v>
      </c>
      <c r="B18" s="195">
        <v>10</v>
      </c>
      <c r="C18" s="193"/>
      <c r="E18" s="151" t="s">
        <v>733</v>
      </c>
      <c r="F18" s="192">
        <v>15</v>
      </c>
      <c r="G18" s="193"/>
      <c r="I18" s="151" t="s">
        <v>932</v>
      </c>
      <c r="J18" s="164"/>
    </row>
    <row r="19" spans="1:10" ht="13.8" x14ac:dyDescent="0.25">
      <c r="A19" s="191" t="s">
        <v>777</v>
      </c>
      <c r="B19" s="195">
        <v>40</v>
      </c>
      <c r="C19" s="193"/>
      <c r="E19" s="151" t="s">
        <v>734</v>
      </c>
      <c r="F19" s="192">
        <v>15</v>
      </c>
      <c r="G19" s="193"/>
      <c r="I19" s="151" t="s">
        <v>933</v>
      </c>
      <c r="J19" s="164"/>
    </row>
    <row r="20" spans="1:10" ht="13.8" x14ac:dyDescent="0.25">
      <c r="A20" s="191" t="s">
        <v>778</v>
      </c>
      <c r="B20" s="195">
        <v>60</v>
      </c>
      <c r="C20" s="193"/>
      <c r="E20" s="151" t="s">
        <v>735</v>
      </c>
      <c r="F20" s="192">
        <v>15</v>
      </c>
      <c r="G20" s="193"/>
      <c r="I20" s="151" t="s">
        <v>934</v>
      </c>
      <c r="J20" s="164"/>
    </row>
    <row r="21" spans="1:10" ht="13.8" x14ac:dyDescent="0.25">
      <c r="A21" s="191" t="s">
        <v>779</v>
      </c>
      <c r="B21" s="195">
        <v>10</v>
      </c>
      <c r="C21" s="193"/>
      <c r="E21" s="151" t="s">
        <v>742</v>
      </c>
      <c r="F21" s="192">
        <v>15</v>
      </c>
      <c r="G21" s="193"/>
      <c r="I21" s="151" t="s">
        <v>935</v>
      </c>
      <c r="J21" s="164"/>
    </row>
    <row r="22" spans="1:10" ht="13.8" x14ac:dyDescent="0.25">
      <c r="A22" s="191" t="s">
        <v>780</v>
      </c>
      <c r="B22" s="195">
        <v>20</v>
      </c>
      <c r="C22" s="193"/>
      <c r="E22" s="151" t="s">
        <v>739</v>
      </c>
      <c r="F22" s="192">
        <v>15</v>
      </c>
      <c r="G22" s="193"/>
      <c r="I22" s="151" t="s">
        <v>936</v>
      </c>
      <c r="J22" s="164"/>
    </row>
    <row r="23" spans="1:10" ht="13.8" x14ac:dyDescent="0.25">
      <c r="A23" s="191" t="s">
        <v>787</v>
      </c>
      <c r="B23" s="195">
        <v>150</v>
      </c>
      <c r="C23" s="193"/>
      <c r="E23" s="151" t="s">
        <v>1004</v>
      </c>
      <c r="F23" s="192">
        <v>15</v>
      </c>
      <c r="G23" s="193"/>
      <c r="I23" s="151" t="s">
        <v>937</v>
      </c>
      <c r="J23" s="164"/>
    </row>
    <row r="24" spans="1:10" ht="13.8" x14ac:dyDescent="0.25">
      <c r="A24" s="191" t="s">
        <v>788</v>
      </c>
      <c r="B24" s="195">
        <v>180</v>
      </c>
      <c r="C24" s="193"/>
      <c r="E24" s="151" t="s">
        <v>1005</v>
      </c>
      <c r="F24" s="192">
        <v>15</v>
      </c>
      <c r="G24" s="193"/>
      <c r="I24" s="151" t="s">
        <v>938</v>
      </c>
      <c r="J24" s="164"/>
    </row>
    <row r="25" spans="1:10" ht="14.4" thickBot="1" x14ac:dyDescent="0.3">
      <c r="A25" s="191" t="s">
        <v>791</v>
      </c>
      <c r="B25" s="195">
        <v>100</v>
      </c>
      <c r="C25" s="193"/>
      <c r="E25" s="160"/>
      <c r="F25" s="170"/>
      <c r="G25" s="205">
        <f>SUM(G13:G24)*15</f>
        <v>0</v>
      </c>
      <c r="I25" s="151" t="s">
        <v>939</v>
      </c>
      <c r="J25" s="164"/>
    </row>
    <row r="26" spans="1:10" ht="15" thickTop="1" thickBot="1" x14ac:dyDescent="0.3">
      <c r="A26" s="191" t="s">
        <v>792</v>
      </c>
      <c r="B26" s="195">
        <v>80</v>
      </c>
      <c r="C26" s="193"/>
      <c r="I26" s="151" t="s">
        <v>940</v>
      </c>
      <c r="J26" s="164"/>
    </row>
    <row r="27" spans="1:10" ht="15" thickTop="1" thickBot="1" x14ac:dyDescent="0.3">
      <c r="A27" s="160"/>
      <c r="B27" s="196"/>
      <c r="C27" s="194">
        <f>(C13*B13)+(C14*B14)+(C15*B15)+(C17*B17)+(C18*B18)+(B19*C19)+(B20*C20)+(C21*B21)+(C22*B22)+(C23*B23)+(C24*B24)+(B16*C16)+(B25*C25)+(B26*C26)</f>
        <v>0</v>
      </c>
      <c r="E27" s="381" t="s">
        <v>767</v>
      </c>
      <c r="F27" s="383"/>
      <c r="G27" s="382"/>
      <c r="I27" s="151" t="s">
        <v>941</v>
      </c>
      <c r="J27" s="164"/>
    </row>
    <row r="28" spans="1:10" ht="15" thickTop="1" thickBot="1" x14ac:dyDescent="0.3">
      <c r="A28" s="202"/>
      <c r="B28" s="203"/>
      <c r="C28" s="204"/>
      <c r="E28" s="151" t="s">
        <v>770</v>
      </c>
      <c r="F28" s="192">
        <v>35</v>
      </c>
      <c r="G28" s="193"/>
      <c r="I28" s="160"/>
      <c r="J28" s="194">
        <f>SUM(J13:J27)*30</f>
        <v>0</v>
      </c>
    </row>
    <row r="29" spans="1:10" ht="15" thickTop="1" thickBot="1" x14ac:dyDescent="0.3">
      <c r="A29" s="381" t="s">
        <v>768</v>
      </c>
      <c r="B29" s="383"/>
      <c r="C29" s="382"/>
      <c r="E29" s="151" t="s">
        <v>743</v>
      </c>
      <c r="F29" s="192">
        <v>30</v>
      </c>
      <c r="G29" s="193"/>
    </row>
    <row r="30" spans="1:10" ht="15" thickTop="1" thickBot="1" x14ac:dyDescent="0.3">
      <c r="A30" s="199" t="s">
        <v>793</v>
      </c>
      <c r="B30" s="192">
        <v>15</v>
      </c>
      <c r="C30" s="200"/>
      <c r="E30" s="151" t="s">
        <v>744</v>
      </c>
      <c r="F30" s="192">
        <v>30</v>
      </c>
      <c r="G30" s="193"/>
      <c r="I30" s="381" t="s">
        <v>771</v>
      </c>
      <c r="J30" s="382"/>
    </row>
    <row r="31" spans="1:10" ht="14.4" thickTop="1" x14ac:dyDescent="0.25">
      <c r="A31" s="191" t="s">
        <v>795</v>
      </c>
      <c r="B31" s="192">
        <v>15</v>
      </c>
      <c r="C31" s="201"/>
      <c r="E31" s="151" t="s">
        <v>745</v>
      </c>
      <c r="F31" s="192">
        <v>30</v>
      </c>
      <c r="G31" s="193"/>
      <c r="I31" s="151" t="s">
        <v>749</v>
      </c>
      <c r="J31" s="193"/>
    </row>
    <row r="32" spans="1:10" ht="13.8" x14ac:dyDescent="0.25">
      <c r="A32" s="151" t="s">
        <v>719</v>
      </c>
      <c r="B32" s="192">
        <v>15</v>
      </c>
      <c r="C32" s="193"/>
      <c r="E32" s="151" t="s">
        <v>746</v>
      </c>
      <c r="F32" s="192">
        <v>30</v>
      </c>
      <c r="G32" s="193"/>
      <c r="I32" s="151" t="s">
        <v>750</v>
      </c>
      <c r="J32" s="193"/>
    </row>
    <row r="33" spans="1:10" ht="13.8" x14ac:dyDescent="0.25">
      <c r="A33" s="151" t="s">
        <v>720</v>
      </c>
      <c r="B33" s="192">
        <v>15</v>
      </c>
      <c r="C33" s="193"/>
      <c r="E33" s="151" t="s">
        <v>747</v>
      </c>
      <c r="F33" s="192">
        <v>30</v>
      </c>
      <c r="G33" s="193"/>
      <c r="I33" s="151" t="s">
        <v>751</v>
      </c>
      <c r="J33" s="193"/>
    </row>
    <row r="34" spans="1:10" ht="13.8" x14ac:dyDescent="0.25">
      <c r="A34" s="151" t="s">
        <v>41</v>
      </c>
      <c r="B34" s="192">
        <v>15</v>
      </c>
      <c r="C34" s="193"/>
      <c r="E34" s="151" t="s">
        <v>748</v>
      </c>
      <c r="F34" s="192">
        <v>30</v>
      </c>
      <c r="G34" s="193"/>
      <c r="I34" s="151" t="s">
        <v>752</v>
      </c>
      <c r="J34" s="193"/>
    </row>
    <row r="35" spans="1:10" ht="13.8" x14ac:dyDescent="0.25">
      <c r="A35" s="151" t="s">
        <v>721</v>
      </c>
      <c r="B35" s="192">
        <v>15</v>
      </c>
      <c r="C35" s="193"/>
      <c r="E35" s="151" t="s">
        <v>917</v>
      </c>
      <c r="F35" s="192">
        <v>30</v>
      </c>
      <c r="G35" s="193"/>
      <c r="I35" s="151" t="s">
        <v>753</v>
      </c>
      <c r="J35" s="193"/>
    </row>
    <row r="36" spans="1:10" ht="13.8" x14ac:dyDescent="0.25">
      <c r="A36" s="151" t="s">
        <v>722</v>
      </c>
      <c r="B36" s="192">
        <v>15</v>
      </c>
      <c r="C36" s="193"/>
      <c r="E36" s="151" t="s">
        <v>918</v>
      </c>
      <c r="F36" s="192">
        <v>30</v>
      </c>
      <c r="G36" s="193"/>
      <c r="I36" s="151" t="s">
        <v>754</v>
      </c>
      <c r="J36" s="193"/>
    </row>
    <row r="37" spans="1:10" ht="13.8" x14ac:dyDescent="0.25">
      <c r="A37" s="151" t="s">
        <v>723</v>
      </c>
      <c r="B37" s="192">
        <v>15</v>
      </c>
      <c r="C37" s="193"/>
      <c r="E37" s="151" t="s">
        <v>919</v>
      </c>
      <c r="F37" s="192">
        <v>30</v>
      </c>
      <c r="G37" s="193"/>
      <c r="I37" s="151" t="s">
        <v>755</v>
      </c>
      <c r="J37" s="193"/>
    </row>
    <row r="38" spans="1:10" ht="13.8" x14ac:dyDescent="0.25">
      <c r="A38" s="151" t="s">
        <v>724</v>
      </c>
      <c r="B38" s="192">
        <v>15</v>
      </c>
      <c r="C38" s="193"/>
      <c r="E38" s="151" t="s">
        <v>920</v>
      </c>
      <c r="F38" s="192">
        <v>30</v>
      </c>
      <c r="G38" s="193"/>
      <c r="I38" s="151" t="s">
        <v>756</v>
      </c>
      <c r="J38" s="193"/>
    </row>
    <row r="39" spans="1:10" ht="13.8" x14ac:dyDescent="0.25">
      <c r="A39" s="151" t="s">
        <v>725</v>
      </c>
      <c r="B39" s="192">
        <v>15</v>
      </c>
      <c r="C39" s="193"/>
      <c r="E39" s="151" t="s">
        <v>921</v>
      </c>
      <c r="F39" s="192">
        <v>30</v>
      </c>
      <c r="G39" s="193"/>
      <c r="I39" s="151" t="s">
        <v>757</v>
      </c>
      <c r="J39" s="193"/>
    </row>
    <row r="40" spans="1:10" ht="13.8" x14ac:dyDescent="0.25">
      <c r="A40" s="151" t="s">
        <v>726</v>
      </c>
      <c r="B40" s="192">
        <v>15</v>
      </c>
      <c r="C40" s="193"/>
      <c r="E40" s="151" t="s">
        <v>922</v>
      </c>
      <c r="F40" s="192">
        <v>30</v>
      </c>
      <c r="G40" s="193"/>
      <c r="I40" s="151" t="s">
        <v>758</v>
      </c>
      <c r="J40" s="193"/>
    </row>
    <row r="41" spans="1:10" ht="13.8" x14ac:dyDescent="0.25">
      <c r="A41" s="151" t="s">
        <v>727</v>
      </c>
      <c r="B41" s="192">
        <v>15</v>
      </c>
      <c r="C41" s="193"/>
      <c r="E41" s="151" t="s">
        <v>923</v>
      </c>
      <c r="F41" s="192">
        <v>30</v>
      </c>
      <c r="G41" s="193"/>
      <c r="I41" s="151" t="s">
        <v>759</v>
      </c>
      <c r="J41" s="193"/>
    </row>
    <row r="42" spans="1:10" ht="13.8" x14ac:dyDescent="0.25">
      <c r="A42" s="151" t="s">
        <v>728</v>
      </c>
      <c r="B42" s="192">
        <v>15</v>
      </c>
      <c r="C42" s="193"/>
      <c r="E42" s="151" t="s">
        <v>721</v>
      </c>
      <c r="F42" s="192">
        <v>30</v>
      </c>
      <c r="G42" s="193"/>
      <c r="I42" s="151" t="s">
        <v>760</v>
      </c>
      <c r="J42" s="193"/>
    </row>
    <row r="43" spans="1:10" ht="13.8" x14ac:dyDescent="0.25">
      <c r="A43" s="151" t="s">
        <v>729</v>
      </c>
      <c r="B43" s="192">
        <v>15</v>
      </c>
      <c r="C43" s="193"/>
      <c r="E43" s="151" t="s">
        <v>724</v>
      </c>
      <c r="F43" s="192">
        <v>30</v>
      </c>
      <c r="G43" s="193"/>
      <c r="I43" s="151" t="s">
        <v>761</v>
      </c>
      <c r="J43" s="193"/>
    </row>
    <row r="44" spans="1:10" ht="13.8" x14ac:dyDescent="0.25">
      <c r="A44" s="151" t="s">
        <v>730</v>
      </c>
      <c r="B44" s="192">
        <v>15</v>
      </c>
      <c r="C44" s="193"/>
      <c r="E44" s="151" t="s">
        <v>925</v>
      </c>
      <c r="F44" s="192">
        <v>30</v>
      </c>
      <c r="G44" s="193"/>
      <c r="I44" s="273" t="s">
        <v>762</v>
      </c>
      <c r="J44" s="193"/>
    </row>
    <row r="45" spans="1:10" ht="13.8" x14ac:dyDescent="0.25">
      <c r="A45" s="151" t="s">
        <v>731</v>
      </c>
      <c r="B45" s="192">
        <v>15</v>
      </c>
      <c r="C45" s="193"/>
      <c r="E45" s="151" t="s">
        <v>924</v>
      </c>
      <c r="F45" s="192">
        <v>30</v>
      </c>
      <c r="G45" s="193"/>
      <c r="I45" s="151" t="s">
        <v>763</v>
      </c>
      <c r="J45" s="206"/>
    </row>
    <row r="46" spans="1:10" ht="13.8" x14ac:dyDescent="0.25">
      <c r="A46" s="151" t="s">
        <v>794</v>
      </c>
      <c r="B46" s="192">
        <v>15</v>
      </c>
      <c r="C46" s="193"/>
      <c r="E46" s="151" t="s">
        <v>926</v>
      </c>
      <c r="F46" s="192">
        <v>30</v>
      </c>
      <c r="G46" s="193"/>
      <c r="I46" s="151" t="s">
        <v>764</v>
      </c>
      <c r="J46" s="193"/>
    </row>
    <row r="47" spans="1:10" ht="14.4" thickBot="1" x14ac:dyDescent="0.3">
      <c r="A47" s="151" t="s">
        <v>732</v>
      </c>
      <c r="B47" s="192">
        <v>15</v>
      </c>
      <c r="C47" s="193"/>
      <c r="E47" s="160"/>
      <c r="F47" s="170"/>
      <c r="G47" s="194">
        <f>(SUM(G29:G46)*30)+(G28*35)</f>
        <v>0</v>
      </c>
      <c r="I47" s="151" t="s">
        <v>747</v>
      </c>
      <c r="J47" s="193"/>
    </row>
    <row r="48" spans="1:10" ht="14.4" thickTop="1" x14ac:dyDescent="0.25">
      <c r="A48" s="151" t="s">
        <v>733</v>
      </c>
      <c r="B48" s="192">
        <v>15</v>
      </c>
      <c r="C48" s="193"/>
      <c r="I48" s="151" t="s">
        <v>765</v>
      </c>
      <c r="J48" s="193"/>
    </row>
    <row r="49" spans="1:10" ht="14.4" thickBot="1" x14ac:dyDescent="0.3">
      <c r="A49" s="151" t="s">
        <v>734</v>
      </c>
      <c r="B49" s="192">
        <v>15</v>
      </c>
      <c r="C49" s="193"/>
      <c r="I49" s="160"/>
      <c r="J49" s="194">
        <f>SUM(J31:J48)*60</f>
        <v>0</v>
      </c>
    </row>
    <row r="50" spans="1:10" ht="14.4" thickTop="1" x14ac:dyDescent="0.25">
      <c r="A50" s="151" t="s">
        <v>735</v>
      </c>
      <c r="B50" s="192">
        <v>15</v>
      </c>
      <c r="C50" s="193"/>
    </row>
    <row r="51" spans="1:10" ht="13.8" x14ac:dyDescent="0.25">
      <c r="A51" s="151" t="s">
        <v>736</v>
      </c>
      <c r="B51" s="192">
        <v>15</v>
      </c>
      <c r="C51" s="193"/>
    </row>
    <row r="52" spans="1:10" ht="13.8" x14ac:dyDescent="0.25">
      <c r="A52" s="151" t="s">
        <v>737</v>
      </c>
      <c r="B52" s="192">
        <v>15</v>
      </c>
      <c r="C52" s="193"/>
    </row>
    <row r="53" spans="1:10" ht="13.8" x14ac:dyDescent="0.25">
      <c r="A53" s="151" t="s">
        <v>738</v>
      </c>
      <c r="B53" s="192">
        <v>15</v>
      </c>
      <c r="C53" s="193"/>
    </row>
    <row r="54" spans="1:10" ht="13.8" x14ac:dyDescent="0.25">
      <c r="A54" s="151" t="s">
        <v>739</v>
      </c>
      <c r="B54" s="192">
        <v>15</v>
      </c>
      <c r="C54" s="193"/>
    </row>
    <row r="55" spans="1:10" ht="13.8" x14ac:dyDescent="0.25">
      <c r="A55" s="151" t="s">
        <v>740</v>
      </c>
      <c r="B55" s="192">
        <v>15</v>
      </c>
      <c r="C55" s="193"/>
    </row>
    <row r="56" spans="1:10" ht="14.4" thickBot="1" x14ac:dyDescent="0.3">
      <c r="A56" s="160"/>
      <c r="B56" s="170"/>
      <c r="C56" s="194">
        <f>SUM(C30:C55)*15</f>
        <v>0</v>
      </c>
    </row>
    <row r="57" spans="1:10" ht="13.8" thickTop="1" x14ac:dyDescent="0.25"/>
    <row r="78" spans="2:3" ht="13.8" x14ac:dyDescent="0.25">
      <c r="B78" s="59"/>
      <c r="C78" s="118"/>
    </row>
    <row r="79" spans="2:3" ht="13.8" x14ac:dyDescent="0.25">
      <c r="B79" s="59"/>
      <c r="C79" s="118"/>
    </row>
    <row r="80" spans="2:3" ht="13.8" x14ac:dyDescent="0.25">
      <c r="B80" s="59"/>
      <c r="C80" s="118"/>
    </row>
    <row r="81" spans="2:3" ht="13.8" x14ac:dyDescent="0.25">
      <c r="B81" s="59"/>
      <c r="C81" s="118"/>
    </row>
    <row r="82" spans="2:3" ht="13.8" x14ac:dyDescent="0.25">
      <c r="B82" s="59"/>
      <c r="C82" s="118"/>
    </row>
    <row r="83" spans="2:3" ht="13.8" x14ac:dyDescent="0.25">
      <c r="B83" s="59"/>
      <c r="C83" s="118"/>
    </row>
    <row r="84" spans="2:3" ht="13.8" x14ac:dyDescent="0.25">
      <c r="B84" s="59"/>
      <c r="C84" s="118"/>
    </row>
    <row r="85" spans="2:3" ht="13.8" x14ac:dyDescent="0.25">
      <c r="B85" s="59"/>
      <c r="C85" s="118"/>
    </row>
    <row r="86" spans="2:3" ht="13.8" x14ac:dyDescent="0.25">
      <c r="B86" s="59"/>
      <c r="C86" s="118"/>
    </row>
    <row r="87" spans="2:3" ht="13.8" x14ac:dyDescent="0.25">
      <c r="B87" s="59"/>
      <c r="C87" s="118"/>
    </row>
    <row r="88" spans="2:3" ht="13.8" x14ac:dyDescent="0.25">
      <c r="B88" s="59"/>
      <c r="C88" s="118"/>
    </row>
    <row r="89" spans="2:3" ht="13.8" x14ac:dyDescent="0.25">
      <c r="B89" s="59"/>
      <c r="C89" s="118"/>
    </row>
    <row r="90" spans="2:3" ht="13.8" x14ac:dyDescent="0.25">
      <c r="C90" s="118"/>
    </row>
    <row r="91" spans="2:3" ht="13.8" x14ac:dyDescent="0.25">
      <c r="C91" s="118"/>
    </row>
    <row r="92" spans="2:3" x14ac:dyDescent="0.25">
      <c r="C92" s="75"/>
    </row>
    <row r="93" spans="2:3" x14ac:dyDescent="0.25">
      <c r="C93" s="75"/>
    </row>
    <row r="94" spans="2:3" x14ac:dyDescent="0.25">
      <c r="C94" s="75"/>
    </row>
    <row r="95" spans="2:3" x14ac:dyDescent="0.25">
      <c r="C95" s="75"/>
    </row>
    <row r="96" spans="2:3" x14ac:dyDescent="0.25">
      <c r="C96" s="75"/>
    </row>
    <row r="97" spans="3:3" x14ac:dyDescent="0.25">
      <c r="C97" s="75"/>
    </row>
    <row r="98" spans="3:3" x14ac:dyDescent="0.25">
      <c r="C98" s="75"/>
    </row>
    <row r="99" spans="3:3" x14ac:dyDescent="0.25">
      <c r="C99" s="75"/>
    </row>
    <row r="100" spans="3:3" x14ac:dyDescent="0.25">
      <c r="C100" s="75"/>
    </row>
  </sheetData>
  <mergeCells count="6">
    <mergeCell ref="I30:J30"/>
    <mergeCell ref="A29:C29"/>
    <mergeCell ref="E12:G12"/>
    <mergeCell ref="E27:G27"/>
    <mergeCell ref="A8:J9"/>
    <mergeCell ref="I12:J12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1"/>
  <sheetViews>
    <sheetView workbookViewId="0">
      <selection activeCell="C24" sqref="C24"/>
    </sheetView>
  </sheetViews>
  <sheetFormatPr baseColWidth="10" defaultColWidth="11.44140625" defaultRowHeight="13.2" x14ac:dyDescent="0.25"/>
  <cols>
    <col min="1" max="1" width="28.33203125" style="74" customWidth="1"/>
    <col min="2" max="2" width="16" style="74" customWidth="1"/>
    <col min="3" max="3" width="27.44140625" style="74" customWidth="1"/>
    <col min="4" max="9" width="16" style="74" customWidth="1"/>
    <col min="10" max="16384" width="11.44140625" style="74"/>
  </cols>
  <sheetData>
    <row r="1" spans="1:9" ht="21" x14ac:dyDescent="0.4">
      <c r="A1" s="77"/>
      <c r="B1" s="15" t="s">
        <v>479</v>
      </c>
      <c r="C1" s="59"/>
      <c r="D1" s="59"/>
      <c r="G1" s="82"/>
      <c r="H1" s="82"/>
    </row>
    <row r="2" spans="1:9" ht="15.6" x14ac:dyDescent="0.3">
      <c r="C2" s="138" t="s">
        <v>153</v>
      </c>
      <c r="D2" s="138">
        <f>+SUM(B10:B140)</f>
        <v>0</v>
      </c>
      <c r="E2" s="76"/>
      <c r="G2" s="43"/>
      <c r="H2" s="8"/>
      <c r="I2" s="76"/>
    </row>
    <row r="3" spans="1:9" ht="15.6" x14ac:dyDescent="0.3">
      <c r="C3" s="138" t="s">
        <v>597</v>
      </c>
      <c r="D3" s="138"/>
      <c r="E3" s="76"/>
      <c r="G3" s="43"/>
      <c r="H3" s="8"/>
      <c r="I3" s="76"/>
    </row>
    <row r="4" spans="1:9" x14ac:dyDescent="0.25">
      <c r="A4" s="54" t="s">
        <v>21</v>
      </c>
      <c r="G4" s="82"/>
      <c r="H4" s="82"/>
    </row>
    <row r="5" spans="1:9" x14ac:dyDescent="0.25">
      <c r="A5" s="54" t="s">
        <v>300</v>
      </c>
      <c r="G5" s="82"/>
      <c r="H5" s="82"/>
    </row>
    <row r="6" spans="1:9" x14ac:dyDescent="0.25">
      <c r="A6" s="54" t="s">
        <v>111</v>
      </c>
      <c r="C6" s="54"/>
      <c r="D6" s="59"/>
      <c r="G6" s="82"/>
      <c r="H6" s="82"/>
    </row>
    <row r="7" spans="1:9" x14ac:dyDescent="0.25">
      <c r="A7" s="54" t="s">
        <v>93</v>
      </c>
      <c r="C7" s="54"/>
      <c r="D7" s="59"/>
      <c r="G7" s="82"/>
      <c r="H7" s="82"/>
    </row>
    <row r="8" spans="1:9" ht="13.8" thickBot="1" x14ac:dyDescent="0.3">
      <c r="A8" s="54" t="s">
        <v>112</v>
      </c>
      <c r="C8" s="54"/>
      <c r="D8" s="59"/>
      <c r="G8" s="82"/>
      <c r="H8" s="82"/>
    </row>
    <row r="9" spans="1:9" ht="14.4" thickTop="1" thickBot="1" x14ac:dyDescent="0.3">
      <c r="A9" s="119"/>
      <c r="B9" s="120" t="s">
        <v>153</v>
      </c>
      <c r="C9" s="121" t="s">
        <v>596</v>
      </c>
      <c r="D9" s="59"/>
      <c r="G9" s="82"/>
      <c r="H9" s="82"/>
    </row>
    <row r="10" spans="1:9" ht="13.8" thickTop="1" x14ac:dyDescent="0.25">
      <c r="A10" s="122" t="s">
        <v>480</v>
      </c>
      <c r="B10" s="123"/>
      <c r="C10" s="124"/>
      <c r="D10" s="59"/>
      <c r="E10" s="86"/>
      <c r="G10" s="82"/>
      <c r="H10" s="82"/>
    </row>
    <row r="11" spans="1:9" x14ac:dyDescent="0.25">
      <c r="A11" s="125" t="s">
        <v>799</v>
      </c>
      <c r="B11" s="123"/>
      <c r="C11" s="124"/>
      <c r="D11" s="59"/>
      <c r="E11" s="86"/>
      <c r="G11" s="82"/>
      <c r="H11" s="82"/>
    </row>
    <row r="12" spans="1:9" x14ac:dyDescent="0.25">
      <c r="A12" s="125" t="s">
        <v>800</v>
      </c>
      <c r="B12" s="123"/>
      <c r="C12" s="124"/>
      <c r="D12" s="59"/>
      <c r="E12" s="86"/>
      <c r="G12" s="82"/>
      <c r="H12" s="82"/>
    </row>
    <row r="13" spans="1:9" x14ac:dyDescent="0.25">
      <c r="A13" s="125" t="s">
        <v>801</v>
      </c>
      <c r="B13" s="123"/>
      <c r="C13" s="124"/>
      <c r="D13" s="59"/>
      <c r="E13" s="86"/>
      <c r="G13" s="82"/>
      <c r="H13" s="82"/>
    </row>
    <row r="14" spans="1:9" x14ac:dyDescent="0.25">
      <c r="A14" s="125" t="s">
        <v>802</v>
      </c>
      <c r="B14" s="123"/>
      <c r="C14" s="124"/>
      <c r="D14" s="59"/>
      <c r="E14" s="86"/>
      <c r="G14" s="82"/>
      <c r="H14" s="82"/>
    </row>
    <row r="15" spans="1:9" x14ac:dyDescent="0.25">
      <c r="A15" s="126" t="s">
        <v>481</v>
      </c>
      <c r="B15" s="127"/>
      <c r="C15" s="128"/>
    </row>
    <row r="16" spans="1:9" x14ac:dyDescent="0.25">
      <c r="A16" s="126" t="s">
        <v>482</v>
      </c>
      <c r="B16" s="127"/>
      <c r="C16" s="128"/>
    </row>
    <row r="17" spans="1:3" x14ac:dyDescent="0.25">
      <c r="A17" s="126" t="s">
        <v>483</v>
      </c>
      <c r="B17" s="127"/>
      <c r="C17" s="128"/>
    </row>
    <row r="18" spans="1:3" x14ac:dyDescent="0.25">
      <c r="A18" s="126" t="s">
        <v>484</v>
      </c>
      <c r="B18" s="127"/>
      <c r="C18" s="128"/>
    </row>
    <row r="19" spans="1:3" x14ac:dyDescent="0.25">
      <c r="A19" s="126" t="s">
        <v>485</v>
      </c>
      <c r="B19" s="127"/>
      <c r="C19" s="128"/>
    </row>
    <row r="20" spans="1:3" x14ac:dyDescent="0.25">
      <c r="A20" s="126" t="s">
        <v>486</v>
      </c>
      <c r="B20" s="127"/>
      <c r="C20" s="128"/>
    </row>
    <row r="21" spans="1:3" x14ac:dyDescent="0.25">
      <c r="A21" s="126" t="s">
        <v>487</v>
      </c>
      <c r="B21" s="127"/>
      <c r="C21" s="128"/>
    </row>
    <row r="22" spans="1:3" x14ac:dyDescent="0.25">
      <c r="A22" s="126" t="s">
        <v>488</v>
      </c>
      <c r="B22" s="127"/>
      <c r="C22" s="128"/>
    </row>
    <row r="23" spans="1:3" x14ac:dyDescent="0.25">
      <c r="A23" s="126" t="s">
        <v>489</v>
      </c>
      <c r="B23" s="127"/>
      <c r="C23" s="128"/>
    </row>
    <row r="24" spans="1:3" x14ac:dyDescent="0.25">
      <c r="A24" s="126" t="s">
        <v>488</v>
      </c>
      <c r="B24" s="127"/>
      <c r="C24" s="128"/>
    </row>
    <row r="25" spans="1:3" x14ac:dyDescent="0.25">
      <c r="A25" s="126" t="s">
        <v>490</v>
      </c>
      <c r="B25" s="127"/>
      <c r="C25" s="128"/>
    </row>
    <row r="26" spans="1:3" x14ac:dyDescent="0.25">
      <c r="A26" s="126" t="s">
        <v>491</v>
      </c>
      <c r="B26" s="127"/>
      <c r="C26" s="128"/>
    </row>
    <row r="27" spans="1:3" x14ac:dyDescent="0.25">
      <c r="A27" s="126" t="s">
        <v>492</v>
      </c>
      <c r="B27" s="127"/>
      <c r="C27" s="128"/>
    </row>
    <row r="28" spans="1:3" x14ac:dyDescent="0.25">
      <c r="A28" s="126" t="s">
        <v>494</v>
      </c>
      <c r="B28" s="127"/>
      <c r="C28" s="128"/>
    </row>
    <row r="29" spans="1:3" x14ac:dyDescent="0.25">
      <c r="A29" s="129" t="s">
        <v>493</v>
      </c>
      <c r="B29" s="130"/>
      <c r="C29" s="131"/>
    </row>
    <row r="30" spans="1:3" x14ac:dyDescent="0.25">
      <c r="A30" s="132" t="s">
        <v>498</v>
      </c>
      <c r="B30" s="127"/>
      <c r="C30" s="128"/>
    </row>
    <row r="31" spans="1:3" x14ac:dyDescent="0.25">
      <c r="A31" s="126" t="s">
        <v>495</v>
      </c>
      <c r="B31" s="127"/>
      <c r="C31" s="128"/>
    </row>
    <row r="32" spans="1:3" x14ac:dyDescent="0.25">
      <c r="A32" s="126" t="s">
        <v>496</v>
      </c>
      <c r="B32" s="127"/>
      <c r="C32" s="128"/>
    </row>
    <row r="33" spans="1:3" x14ac:dyDescent="0.25">
      <c r="A33" s="126" t="s">
        <v>497</v>
      </c>
      <c r="B33" s="127"/>
      <c r="C33" s="128"/>
    </row>
    <row r="34" spans="1:3" x14ac:dyDescent="0.25">
      <c r="A34" s="126" t="s">
        <v>499</v>
      </c>
      <c r="B34" s="127"/>
      <c r="C34" s="128"/>
    </row>
    <row r="35" spans="1:3" x14ac:dyDescent="0.25">
      <c r="A35" s="126" t="s">
        <v>500</v>
      </c>
      <c r="B35" s="127"/>
      <c r="C35" s="128"/>
    </row>
    <row r="36" spans="1:3" x14ac:dyDescent="0.25">
      <c r="A36" s="126" t="s">
        <v>501</v>
      </c>
      <c r="B36" s="127"/>
      <c r="C36" s="128"/>
    </row>
    <row r="37" spans="1:3" x14ac:dyDescent="0.25">
      <c r="A37" s="126" t="s">
        <v>502</v>
      </c>
      <c r="B37" s="127"/>
      <c r="C37" s="128"/>
    </row>
    <row r="38" spans="1:3" x14ac:dyDescent="0.25">
      <c r="A38" s="126" t="s">
        <v>503</v>
      </c>
      <c r="B38" s="127"/>
      <c r="C38" s="128"/>
    </row>
    <row r="39" spans="1:3" x14ac:dyDescent="0.25">
      <c r="A39" s="126" t="s">
        <v>504</v>
      </c>
      <c r="B39" s="127"/>
      <c r="C39" s="128"/>
    </row>
    <row r="40" spans="1:3" x14ac:dyDescent="0.25">
      <c r="A40" s="126" t="s">
        <v>505</v>
      </c>
      <c r="B40" s="127"/>
      <c r="C40" s="128"/>
    </row>
    <row r="41" spans="1:3" x14ac:dyDescent="0.25">
      <c r="A41" s="126" t="s">
        <v>506</v>
      </c>
      <c r="B41" s="127"/>
      <c r="C41" s="128"/>
    </row>
    <row r="42" spans="1:3" x14ac:dyDescent="0.25">
      <c r="A42" s="126" t="s">
        <v>507</v>
      </c>
      <c r="B42" s="127"/>
      <c r="C42" s="128"/>
    </row>
    <row r="43" spans="1:3" x14ac:dyDescent="0.25">
      <c r="A43" s="126" t="s">
        <v>508</v>
      </c>
      <c r="B43" s="127"/>
      <c r="C43" s="128"/>
    </row>
    <row r="44" spans="1:3" x14ac:dyDescent="0.25">
      <c r="A44" s="126" t="s">
        <v>509</v>
      </c>
      <c r="B44" s="127"/>
      <c r="C44" s="128"/>
    </row>
    <row r="45" spans="1:3" x14ac:dyDescent="0.25">
      <c r="A45" s="126" t="s">
        <v>510</v>
      </c>
      <c r="B45" s="127"/>
      <c r="C45" s="128"/>
    </row>
    <row r="46" spans="1:3" x14ac:dyDescent="0.25">
      <c r="A46" s="126" t="s">
        <v>511</v>
      </c>
      <c r="B46" s="127"/>
      <c r="C46" s="128"/>
    </row>
    <row r="47" spans="1:3" x14ac:dyDescent="0.25">
      <c r="A47" s="126" t="s">
        <v>512</v>
      </c>
      <c r="B47" s="127"/>
      <c r="C47" s="128"/>
    </row>
    <row r="48" spans="1:3" x14ac:dyDescent="0.25">
      <c r="A48" s="126" t="s">
        <v>515</v>
      </c>
      <c r="B48" s="127"/>
      <c r="C48" s="128"/>
    </row>
    <row r="49" spans="1:3" x14ac:dyDescent="0.25">
      <c r="A49" s="126" t="s">
        <v>513</v>
      </c>
      <c r="B49" s="127"/>
      <c r="C49" s="128"/>
    </row>
    <row r="50" spans="1:3" x14ac:dyDescent="0.25">
      <c r="A50" s="126" t="s">
        <v>514</v>
      </c>
      <c r="B50" s="127"/>
      <c r="C50" s="128"/>
    </row>
    <row r="51" spans="1:3" x14ac:dyDescent="0.25">
      <c r="A51" s="126" t="s">
        <v>516</v>
      </c>
      <c r="B51" s="127"/>
      <c r="C51" s="128"/>
    </row>
    <row r="52" spans="1:3" x14ac:dyDescent="0.25">
      <c r="A52" s="126" t="s">
        <v>517</v>
      </c>
      <c r="B52" s="127"/>
      <c r="C52" s="128"/>
    </row>
    <row r="53" spans="1:3" x14ac:dyDescent="0.25">
      <c r="A53" s="126" t="s">
        <v>518</v>
      </c>
      <c r="B53" s="127"/>
      <c r="C53" s="128"/>
    </row>
    <row r="54" spans="1:3" x14ac:dyDescent="0.25">
      <c r="A54" s="126" t="s">
        <v>519</v>
      </c>
      <c r="B54" s="127"/>
      <c r="C54" s="128"/>
    </row>
    <row r="55" spans="1:3" x14ac:dyDescent="0.25">
      <c r="A55" s="133" t="s">
        <v>520</v>
      </c>
      <c r="B55" s="134"/>
      <c r="C55" s="135"/>
    </row>
    <row r="56" spans="1:3" x14ac:dyDescent="0.25">
      <c r="A56" s="126" t="s">
        <v>521</v>
      </c>
      <c r="B56" s="127"/>
      <c r="C56" s="128"/>
    </row>
    <row r="57" spans="1:3" x14ac:dyDescent="0.25">
      <c r="A57" s="126" t="s">
        <v>19</v>
      </c>
      <c r="B57" s="127"/>
      <c r="C57" s="128"/>
    </row>
    <row r="58" spans="1:3" x14ac:dyDescent="0.25">
      <c r="A58" s="126" t="s">
        <v>522</v>
      </c>
      <c r="B58" s="127"/>
      <c r="C58" s="128"/>
    </row>
    <row r="59" spans="1:3" x14ac:dyDescent="0.25">
      <c r="A59" s="126" t="s">
        <v>523</v>
      </c>
      <c r="B59" s="127"/>
      <c r="C59" s="128"/>
    </row>
    <row r="60" spans="1:3" x14ac:dyDescent="0.25">
      <c r="A60" s="126" t="s">
        <v>524</v>
      </c>
      <c r="B60" s="127"/>
      <c r="C60" s="128"/>
    </row>
    <row r="61" spans="1:3" x14ac:dyDescent="0.25">
      <c r="A61" s="133" t="s">
        <v>525</v>
      </c>
      <c r="B61" s="134"/>
      <c r="C61" s="135"/>
    </row>
    <row r="62" spans="1:3" x14ac:dyDescent="0.25">
      <c r="A62" s="126" t="s">
        <v>526</v>
      </c>
      <c r="B62" s="127"/>
      <c r="C62" s="128"/>
    </row>
    <row r="63" spans="1:3" x14ac:dyDescent="0.25">
      <c r="A63" s="126" t="s">
        <v>527</v>
      </c>
      <c r="B63" s="127"/>
      <c r="C63" s="128"/>
    </row>
    <row r="64" spans="1:3" x14ac:dyDescent="0.25">
      <c r="A64" s="126" t="s">
        <v>528</v>
      </c>
      <c r="B64" s="127"/>
      <c r="C64" s="128"/>
    </row>
    <row r="65" spans="1:3" x14ac:dyDescent="0.25">
      <c r="A65" s="126" t="s">
        <v>529</v>
      </c>
      <c r="B65" s="127"/>
      <c r="C65" s="128"/>
    </row>
    <row r="66" spans="1:3" x14ac:dyDescent="0.25">
      <c r="A66" s="126" t="s">
        <v>530</v>
      </c>
      <c r="B66" s="127"/>
      <c r="C66" s="128"/>
    </row>
    <row r="67" spans="1:3" x14ac:dyDescent="0.25">
      <c r="A67" s="126" t="s">
        <v>531</v>
      </c>
      <c r="B67" s="127"/>
      <c r="C67" s="128"/>
    </row>
    <row r="68" spans="1:3" x14ac:dyDescent="0.25">
      <c r="A68" s="126" t="s">
        <v>532</v>
      </c>
      <c r="B68" s="127"/>
      <c r="C68" s="128"/>
    </row>
    <row r="69" spans="1:3" x14ac:dyDescent="0.25">
      <c r="A69" s="126" t="s">
        <v>533</v>
      </c>
      <c r="B69" s="127"/>
      <c r="C69" s="128"/>
    </row>
    <row r="70" spans="1:3" x14ac:dyDescent="0.25">
      <c r="A70" s="133" t="s">
        <v>534</v>
      </c>
      <c r="B70" s="134"/>
      <c r="C70" s="135"/>
    </row>
    <row r="71" spans="1:3" x14ac:dyDescent="0.25">
      <c r="A71" s="126" t="s">
        <v>535</v>
      </c>
      <c r="B71" s="127"/>
      <c r="C71" s="128"/>
    </row>
    <row r="72" spans="1:3" x14ac:dyDescent="0.25">
      <c r="A72" s="126" t="s">
        <v>536</v>
      </c>
      <c r="B72" s="127"/>
      <c r="C72" s="128"/>
    </row>
    <row r="73" spans="1:3" x14ac:dyDescent="0.25">
      <c r="A73" s="126" t="s">
        <v>537</v>
      </c>
      <c r="B73" s="127"/>
      <c r="C73" s="128"/>
    </row>
    <row r="74" spans="1:3" x14ac:dyDescent="0.25">
      <c r="A74" s="126" t="s">
        <v>538</v>
      </c>
      <c r="B74" s="127"/>
      <c r="C74" s="128"/>
    </row>
    <row r="75" spans="1:3" x14ac:dyDescent="0.25">
      <c r="A75" s="126" t="s">
        <v>539</v>
      </c>
      <c r="B75" s="127"/>
      <c r="C75" s="128"/>
    </row>
    <row r="76" spans="1:3" x14ac:dyDescent="0.25">
      <c r="A76" s="126" t="s">
        <v>540</v>
      </c>
      <c r="B76" s="127"/>
      <c r="C76" s="128"/>
    </row>
    <row r="77" spans="1:3" x14ac:dyDescent="0.25">
      <c r="A77" s="126" t="s">
        <v>541</v>
      </c>
      <c r="B77" s="127"/>
      <c r="C77" s="128"/>
    </row>
    <row r="78" spans="1:3" x14ac:dyDescent="0.25">
      <c r="A78" s="126" t="s">
        <v>536</v>
      </c>
      <c r="B78" s="127"/>
      <c r="C78" s="128"/>
    </row>
    <row r="79" spans="1:3" x14ac:dyDescent="0.25">
      <c r="A79" s="126" t="s">
        <v>542</v>
      </c>
      <c r="B79" s="127"/>
      <c r="C79" s="128"/>
    </row>
    <row r="80" spans="1:3" x14ac:dyDescent="0.25">
      <c r="A80" s="133" t="s">
        <v>543</v>
      </c>
      <c r="B80" s="134"/>
      <c r="C80" s="135"/>
    </row>
    <row r="81" spans="1:3" x14ac:dyDescent="0.25">
      <c r="A81" s="126" t="s">
        <v>544</v>
      </c>
      <c r="B81" s="127"/>
      <c r="C81" s="128"/>
    </row>
    <row r="82" spans="1:3" x14ac:dyDescent="0.25">
      <c r="A82" s="126" t="s">
        <v>545</v>
      </c>
      <c r="B82" s="127"/>
      <c r="C82" s="128"/>
    </row>
    <row r="83" spans="1:3" x14ac:dyDescent="0.25">
      <c r="A83" s="126" t="s">
        <v>546</v>
      </c>
      <c r="B83" s="127"/>
      <c r="C83" s="128"/>
    </row>
    <row r="84" spans="1:3" x14ac:dyDescent="0.25">
      <c r="A84" s="133" t="s">
        <v>547</v>
      </c>
      <c r="B84" s="134"/>
      <c r="C84" s="135"/>
    </row>
    <row r="85" spans="1:3" x14ac:dyDescent="0.25">
      <c r="A85" s="132" t="s">
        <v>895</v>
      </c>
      <c r="B85" s="127"/>
      <c r="C85" s="128"/>
    </row>
    <row r="86" spans="1:3" x14ac:dyDescent="0.25">
      <c r="A86" s="126" t="s">
        <v>548</v>
      </c>
      <c r="B86" s="127"/>
      <c r="C86" s="128"/>
    </row>
    <row r="87" spans="1:3" x14ac:dyDescent="0.25">
      <c r="A87" s="126" t="s">
        <v>549</v>
      </c>
      <c r="B87" s="127"/>
      <c r="C87" s="128"/>
    </row>
    <row r="88" spans="1:3" x14ac:dyDescent="0.25">
      <c r="A88" s="126" t="s">
        <v>550</v>
      </c>
      <c r="B88" s="127"/>
      <c r="C88" s="128"/>
    </row>
    <row r="89" spans="1:3" x14ac:dyDescent="0.25">
      <c r="A89" s="126" t="s">
        <v>551</v>
      </c>
      <c r="B89" s="127"/>
      <c r="C89" s="128"/>
    </row>
    <row r="90" spans="1:3" x14ac:dyDescent="0.25">
      <c r="A90" s="126" t="s">
        <v>538</v>
      </c>
      <c r="B90" s="127"/>
      <c r="C90" s="128"/>
    </row>
    <row r="91" spans="1:3" x14ac:dyDescent="0.25">
      <c r="A91" s="126" t="s">
        <v>552</v>
      </c>
      <c r="B91" s="127"/>
      <c r="C91" s="128"/>
    </row>
    <row r="92" spans="1:3" x14ac:dyDescent="0.25">
      <c r="A92" s="126" t="s">
        <v>553</v>
      </c>
      <c r="B92" s="127"/>
      <c r="C92" s="128"/>
    </row>
    <row r="93" spans="1:3" x14ac:dyDescent="0.25">
      <c r="A93" s="126" t="s">
        <v>554</v>
      </c>
      <c r="B93" s="127"/>
      <c r="C93" s="128"/>
    </row>
    <row r="94" spans="1:3" x14ac:dyDescent="0.25">
      <c r="A94" s="126" t="s">
        <v>555</v>
      </c>
      <c r="B94" s="127"/>
      <c r="C94" s="128"/>
    </row>
    <row r="95" spans="1:3" x14ac:dyDescent="0.25">
      <c r="A95" s="126" t="s">
        <v>556</v>
      </c>
      <c r="B95" s="127"/>
      <c r="C95" s="128"/>
    </row>
    <row r="96" spans="1:3" x14ac:dyDescent="0.25">
      <c r="A96" s="126" t="s">
        <v>557</v>
      </c>
      <c r="B96" s="127"/>
      <c r="C96" s="128"/>
    </row>
    <row r="97" spans="1:3" x14ac:dyDescent="0.25">
      <c r="A97" s="133" t="s">
        <v>558</v>
      </c>
      <c r="B97" s="134"/>
      <c r="C97" s="135"/>
    </row>
    <row r="98" spans="1:3" x14ac:dyDescent="0.25">
      <c r="A98" s="126" t="s">
        <v>559</v>
      </c>
      <c r="B98" s="127"/>
      <c r="C98" s="128"/>
    </row>
    <row r="99" spans="1:3" x14ac:dyDescent="0.25">
      <c r="A99" s="126" t="s">
        <v>560</v>
      </c>
      <c r="B99" s="127"/>
      <c r="C99" s="128"/>
    </row>
    <row r="100" spans="1:3" x14ac:dyDescent="0.25">
      <c r="A100" s="126" t="s">
        <v>561</v>
      </c>
      <c r="B100" s="127"/>
      <c r="C100" s="128"/>
    </row>
    <row r="101" spans="1:3" x14ac:dyDescent="0.25">
      <c r="A101" s="126" t="s">
        <v>562</v>
      </c>
      <c r="B101" s="127"/>
      <c r="C101" s="128"/>
    </row>
    <row r="102" spans="1:3" x14ac:dyDescent="0.25">
      <c r="A102" s="126" t="s">
        <v>563</v>
      </c>
      <c r="B102" s="127"/>
      <c r="C102" s="128"/>
    </row>
    <row r="103" spans="1:3" x14ac:dyDescent="0.25">
      <c r="A103" s="126" t="s">
        <v>564</v>
      </c>
      <c r="B103" s="127"/>
      <c r="C103" s="128"/>
    </row>
    <row r="104" spans="1:3" x14ac:dyDescent="0.25">
      <c r="A104" s="126" t="s">
        <v>556</v>
      </c>
      <c r="B104" s="127"/>
      <c r="C104" s="128"/>
    </row>
    <row r="105" spans="1:3" x14ac:dyDescent="0.25">
      <c r="A105" s="126" t="s">
        <v>565</v>
      </c>
      <c r="B105" s="127"/>
      <c r="C105" s="128"/>
    </row>
    <row r="106" spans="1:3" x14ac:dyDescent="0.25">
      <c r="A106" s="126" t="s">
        <v>483</v>
      </c>
      <c r="B106" s="127"/>
      <c r="C106" s="128"/>
    </row>
    <row r="107" spans="1:3" x14ac:dyDescent="0.25">
      <c r="A107" s="126" t="s">
        <v>566</v>
      </c>
      <c r="B107" s="127"/>
      <c r="C107" s="128"/>
    </row>
    <row r="108" spans="1:3" x14ac:dyDescent="0.25">
      <c r="A108" s="126" t="s">
        <v>567</v>
      </c>
      <c r="B108" s="127"/>
      <c r="C108" s="128"/>
    </row>
    <row r="109" spans="1:3" x14ac:dyDescent="0.25">
      <c r="A109" s="126" t="s">
        <v>568</v>
      </c>
      <c r="B109" s="127"/>
      <c r="C109" s="128"/>
    </row>
    <row r="110" spans="1:3" x14ac:dyDescent="0.25">
      <c r="A110" s="126" t="s">
        <v>483</v>
      </c>
      <c r="B110" s="127"/>
      <c r="C110" s="128"/>
    </row>
    <row r="111" spans="1:3" x14ac:dyDescent="0.25">
      <c r="A111" s="126" t="s">
        <v>569</v>
      </c>
      <c r="B111" s="127"/>
      <c r="C111" s="128"/>
    </row>
    <row r="112" spans="1:3" x14ac:dyDescent="0.25">
      <c r="A112" s="126" t="s">
        <v>570</v>
      </c>
      <c r="B112" s="127"/>
      <c r="C112" s="128"/>
    </row>
    <row r="113" spans="1:3" x14ac:dyDescent="0.25">
      <c r="A113" s="126" t="s">
        <v>571</v>
      </c>
      <c r="B113" s="127"/>
      <c r="C113" s="128"/>
    </row>
    <row r="114" spans="1:3" x14ac:dyDescent="0.25">
      <c r="A114" s="126" t="s">
        <v>572</v>
      </c>
      <c r="B114" s="127"/>
      <c r="C114" s="128"/>
    </row>
    <row r="115" spans="1:3" x14ac:dyDescent="0.25">
      <c r="A115" s="126" t="s">
        <v>573</v>
      </c>
      <c r="B115" s="127"/>
      <c r="C115" s="128"/>
    </row>
    <row r="116" spans="1:3" x14ac:dyDescent="0.25">
      <c r="A116" s="126" t="s">
        <v>574</v>
      </c>
      <c r="B116" s="127"/>
      <c r="C116" s="128"/>
    </row>
    <row r="117" spans="1:3" x14ac:dyDescent="0.25">
      <c r="A117" s="126" t="s">
        <v>575</v>
      </c>
      <c r="B117" s="127"/>
      <c r="C117" s="128"/>
    </row>
    <row r="118" spans="1:3" x14ac:dyDescent="0.25">
      <c r="A118" s="126" t="s">
        <v>576</v>
      </c>
      <c r="B118" s="127"/>
      <c r="C118" s="128"/>
    </row>
    <row r="119" spans="1:3" x14ac:dyDescent="0.25">
      <c r="A119" s="126" t="s">
        <v>577</v>
      </c>
      <c r="B119" s="127"/>
      <c r="C119" s="128"/>
    </row>
    <row r="120" spans="1:3" x14ac:dyDescent="0.25">
      <c r="A120" s="126" t="s">
        <v>578</v>
      </c>
      <c r="B120" s="127"/>
      <c r="C120" s="128"/>
    </row>
    <row r="121" spans="1:3" x14ac:dyDescent="0.25">
      <c r="A121" s="126" t="s">
        <v>579</v>
      </c>
      <c r="B121" s="127"/>
      <c r="C121" s="128"/>
    </row>
    <row r="122" spans="1:3" x14ac:dyDescent="0.25">
      <c r="A122" s="126" t="s">
        <v>580</v>
      </c>
      <c r="B122" s="127"/>
      <c r="C122" s="128"/>
    </row>
    <row r="123" spans="1:3" x14ac:dyDescent="0.25">
      <c r="A123" s="126" t="s">
        <v>581</v>
      </c>
      <c r="B123" s="127"/>
      <c r="C123" s="128"/>
    </row>
    <row r="124" spans="1:3" x14ac:dyDescent="0.25">
      <c r="A124" s="126" t="s">
        <v>582</v>
      </c>
      <c r="B124" s="127"/>
      <c r="C124" s="128"/>
    </row>
    <row r="125" spans="1:3" x14ac:dyDescent="0.25">
      <c r="A125" s="133" t="s">
        <v>583</v>
      </c>
      <c r="B125" s="134"/>
      <c r="C125" s="135"/>
    </row>
    <row r="126" spans="1:3" x14ac:dyDescent="0.25">
      <c r="A126" s="126" t="s">
        <v>584</v>
      </c>
      <c r="B126" s="127"/>
      <c r="C126" s="128"/>
    </row>
    <row r="127" spans="1:3" x14ac:dyDescent="0.25">
      <c r="A127" s="126" t="s">
        <v>585</v>
      </c>
      <c r="B127" s="127"/>
      <c r="C127" s="128"/>
    </row>
    <row r="128" spans="1:3" x14ac:dyDescent="0.25">
      <c r="A128" s="126" t="s">
        <v>586</v>
      </c>
      <c r="B128" s="127"/>
      <c r="C128" s="128"/>
    </row>
    <row r="129" spans="1:3" x14ac:dyDescent="0.25">
      <c r="A129" s="126" t="s">
        <v>587</v>
      </c>
      <c r="B129" s="127"/>
      <c r="C129" s="128"/>
    </row>
    <row r="130" spans="1:3" x14ac:dyDescent="0.25">
      <c r="A130" s="126" t="s">
        <v>588</v>
      </c>
      <c r="B130" s="127"/>
      <c r="C130" s="128"/>
    </row>
    <row r="131" spans="1:3" x14ac:dyDescent="0.25">
      <c r="A131" s="126" t="s">
        <v>589</v>
      </c>
      <c r="B131" s="127"/>
      <c r="C131" s="128"/>
    </row>
    <row r="132" spans="1:3" x14ac:dyDescent="0.25">
      <c r="A132" s="126" t="s">
        <v>590</v>
      </c>
      <c r="B132" s="127"/>
      <c r="C132" s="128"/>
    </row>
    <row r="133" spans="1:3" x14ac:dyDescent="0.25">
      <c r="A133" s="126" t="s">
        <v>253</v>
      </c>
      <c r="B133" s="127"/>
      <c r="C133" s="128"/>
    </row>
    <row r="134" spans="1:3" x14ac:dyDescent="0.25">
      <c r="A134" s="126" t="s">
        <v>591</v>
      </c>
      <c r="B134" s="127"/>
      <c r="C134" s="128"/>
    </row>
    <row r="135" spans="1:3" x14ac:dyDescent="0.25">
      <c r="A135" s="126" t="s">
        <v>592</v>
      </c>
      <c r="B135" s="127"/>
      <c r="C135" s="128"/>
    </row>
    <row r="136" spans="1:3" x14ac:dyDescent="0.25">
      <c r="A136" s="126" t="s">
        <v>593</v>
      </c>
      <c r="B136" s="127"/>
      <c r="C136" s="128"/>
    </row>
    <row r="137" spans="1:3" x14ac:dyDescent="0.25">
      <c r="A137" s="126" t="s">
        <v>594</v>
      </c>
      <c r="B137" s="127"/>
      <c r="C137" s="128"/>
    </row>
    <row r="138" spans="1:3" x14ac:dyDescent="0.25">
      <c r="A138" s="126" t="s">
        <v>595</v>
      </c>
      <c r="B138" s="127"/>
      <c r="C138" s="128"/>
    </row>
    <row r="139" spans="1:3" x14ac:dyDescent="0.25">
      <c r="A139" s="126" t="s">
        <v>253</v>
      </c>
      <c r="B139" s="127"/>
      <c r="C139" s="128"/>
    </row>
    <row r="140" spans="1:3" ht="13.8" thickBot="1" x14ac:dyDescent="0.3">
      <c r="A140" s="136"/>
      <c r="B140" s="137"/>
      <c r="C140" s="136"/>
    </row>
    <row r="141" spans="1:3" ht="13.8" thickTop="1" x14ac:dyDescent="0.25"/>
  </sheetData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COTIZACION FINAL</vt:lpstr>
      <vt:lpstr>Diademas - Materiales</vt:lpstr>
      <vt:lpstr>Liston espanol </vt:lpstr>
      <vt:lpstr>Liston Doble Vista</vt:lpstr>
      <vt:lpstr>Organico-Grossgrain-Organza</vt:lpstr>
      <vt:lpstr>Rollos listones</vt:lpstr>
      <vt:lpstr>Rollos 3 y 10 mts</vt:lpstr>
      <vt:lpstr>Ligas</vt:lpstr>
      <vt:lpstr>Broches de figuras</vt:lpstr>
      <vt:lpstr>Mason Jar</vt:lpstr>
      <vt:lpstr>Huacales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apilo</dc:creator>
  <cp:lastModifiedBy>Milagros Fajardo</cp:lastModifiedBy>
  <cp:lastPrinted>2012-07-02T17:37:15Z</cp:lastPrinted>
  <dcterms:created xsi:type="dcterms:W3CDTF">2009-05-30T05:53:17Z</dcterms:created>
  <dcterms:modified xsi:type="dcterms:W3CDTF">2019-06-17T22:49:21Z</dcterms:modified>
</cp:coreProperties>
</file>